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psfanm-my.sharepoint.com/personal/ddominguez_nmpsfa_org/Documents/Desktop/Website Templates Marcos Trujillo/"/>
    </mc:Choice>
  </mc:AlternateContent>
  <xr:revisionPtr revIDLastSave="11" documentId="8_{2AEB53DE-6805-47FF-85F2-14F67C0635E8}" xr6:coauthVersionLast="47" xr6:coauthVersionMax="47" xr10:uidLastSave="{D45AED70-E794-437D-94FE-82AE26162534}"/>
  <bookViews>
    <workbookView xWindow="32190" yWindow="465" windowWidth="21600" windowHeight="12165" xr2:uid="{00000000-000D-0000-FFFF-FFFF00000000}"/>
  </bookViews>
  <sheets>
    <sheet name="DP Fee" sheetId="1" r:id="rId1"/>
  </sheets>
  <definedNames>
    <definedName name="_xlnm.Print_Area" localSheetId="0">'DP Fee'!$U$1:$X$41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H12" i="1"/>
  <c r="L12" i="1"/>
  <c r="N12" i="1"/>
  <c r="D13" i="1"/>
  <c r="H13" i="1"/>
  <c r="L13" i="1"/>
  <c r="N13" i="1"/>
  <c r="D14" i="1"/>
  <c r="H14" i="1"/>
  <c r="J14" i="1"/>
  <c r="I68" i="1" l="1"/>
  <c r="F14" i="1" s="1"/>
  <c r="M65" i="1"/>
  <c r="J13" i="1" s="1"/>
  <c r="M62" i="1"/>
  <c r="J12" i="1" s="1"/>
  <c r="I65" i="1"/>
  <c r="F13" i="1" s="1"/>
  <c r="I62" i="1"/>
  <c r="F12" i="1" s="1"/>
  <c r="W10" i="1" l="1"/>
  <c r="C20" i="1"/>
  <c r="D20" i="1" s="1"/>
  <c r="J27" i="1" s="1"/>
  <c r="C19" i="1"/>
  <c r="D19" i="1" s="1"/>
  <c r="C18" i="1"/>
  <c r="D18" i="1" s="1"/>
  <c r="F33" i="1" s="1"/>
  <c r="E20" i="1"/>
  <c r="F20" i="1" s="1"/>
  <c r="J39" i="1" s="1"/>
  <c r="G19" i="1"/>
  <c r="H19" i="1" s="1"/>
  <c r="H48" i="1" s="1"/>
  <c r="E19" i="1"/>
  <c r="F19" i="1" s="1"/>
  <c r="H38" i="1" s="1"/>
  <c r="G18" i="1"/>
  <c r="H18" i="1" s="1"/>
  <c r="E18" i="1"/>
  <c r="X10" i="1" l="1"/>
  <c r="W9" i="1"/>
  <c r="F18" i="1"/>
  <c r="F36" i="1" s="1"/>
  <c r="W8" i="1"/>
  <c r="H49" i="1"/>
  <c r="H51" i="1"/>
  <c r="H50" i="1"/>
  <c r="H36" i="1"/>
  <c r="H35" i="1"/>
  <c r="H25" i="1"/>
  <c r="H43" i="1"/>
  <c r="H42" i="1"/>
  <c r="H41" i="1"/>
  <c r="H40" i="1"/>
  <c r="H39" i="1"/>
  <c r="J43" i="1"/>
  <c r="J42" i="1"/>
  <c r="J41" i="1"/>
  <c r="J40" i="1"/>
  <c r="J38" i="1"/>
  <c r="J37" i="1"/>
  <c r="J36" i="1"/>
  <c r="J35" i="1"/>
  <c r="H45" i="1"/>
  <c r="H37" i="1"/>
  <c r="H47" i="1"/>
  <c r="H46" i="1"/>
  <c r="H44" i="1"/>
  <c r="H52" i="1"/>
  <c r="F46" i="1"/>
  <c r="F44" i="1"/>
  <c r="F52" i="1"/>
  <c r="F51" i="1"/>
  <c r="F47" i="1"/>
  <c r="F50" i="1"/>
  <c r="F49" i="1"/>
  <c r="F48" i="1"/>
  <c r="F45" i="1"/>
  <c r="J28" i="1"/>
  <c r="J26" i="1"/>
  <c r="J25" i="1"/>
  <c r="J34" i="1"/>
  <c r="J33" i="1"/>
  <c r="J32" i="1"/>
  <c r="J31" i="1"/>
  <c r="J30" i="1"/>
  <c r="J29" i="1"/>
  <c r="H34" i="1"/>
  <c r="H33" i="1"/>
  <c r="H30" i="1"/>
  <c r="H32" i="1"/>
  <c r="H31" i="1"/>
  <c r="H29" i="1"/>
  <c r="H28" i="1"/>
  <c r="H27" i="1"/>
  <c r="H26" i="1"/>
  <c r="F31" i="1"/>
  <c r="F28" i="1"/>
  <c r="F26" i="1"/>
  <c r="F32" i="1"/>
  <c r="F27" i="1"/>
  <c r="F30" i="1"/>
  <c r="F29" i="1"/>
  <c r="F25" i="1"/>
  <c r="F34" i="1"/>
  <c r="F43" i="1" l="1"/>
  <c r="X8" i="1"/>
  <c r="X9" i="1"/>
  <c r="F37" i="1"/>
  <c r="F39" i="1"/>
  <c r="F38" i="1"/>
  <c r="F42" i="1"/>
  <c r="F35" i="1"/>
  <c r="F40" i="1"/>
  <c r="F41" i="1"/>
</calcChain>
</file>

<file path=xl/sharedStrings.xml><?xml version="1.0" encoding="utf-8"?>
<sst xmlns="http://schemas.openxmlformats.org/spreadsheetml/2006/main" count="92" uniqueCount="40">
  <si>
    <t>high</t>
  </si>
  <si>
    <t>x</t>
  </si>
  <si>
    <t>y</t>
  </si>
  <si>
    <t>low</t>
  </si>
  <si>
    <t>y = percentage</t>
  </si>
  <si>
    <t>x = MACC $</t>
  </si>
  <si>
    <t>m</t>
  </si>
  <si>
    <t>b</t>
  </si>
  <si>
    <t>MACC</t>
  </si>
  <si>
    <t>Percentage</t>
  </si>
  <si>
    <t>Project Type</t>
  </si>
  <si>
    <t>100,000-1,000,000</t>
  </si>
  <si>
    <t>1,000,000-10,000,000</t>
  </si>
  <si>
    <t>10,000,000-100,000,000</t>
  </si>
  <si>
    <t>Level 1 Alterations</t>
  </si>
  <si>
    <t>New Projects</t>
  </si>
  <si>
    <t>Level 2 and 3 Alterations</t>
  </si>
  <si>
    <t>*Level 2 and 3 Alterations</t>
  </si>
  <si>
    <t>*New Projects</t>
  </si>
  <si>
    <t>*Level 1 Alterations</t>
  </si>
  <si>
    <t>SP</t>
  </si>
  <si>
    <t>EP</t>
  </si>
  <si>
    <t>Quadrant 1</t>
  </si>
  <si>
    <t>X</t>
  </si>
  <si>
    <t>Y</t>
  </si>
  <si>
    <t>Quadrant 2</t>
  </si>
  <si>
    <t>Quadrant 3</t>
  </si>
  <si>
    <t>*Proposed DP Fee</t>
  </si>
  <si>
    <t>Y - Y-axis Value</t>
  </si>
  <si>
    <t>X - X-axis Value</t>
  </si>
  <si>
    <t>SP - Starting Point</t>
  </si>
  <si>
    <t>EP - Ending Point</t>
  </si>
  <si>
    <t>PSFA PreK-12 Design Professional Fee Schedule</t>
  </si>
  <si>
    <t>(505) 843-6272
https://www.nmpsfa.org/</t>
  </si>
  <si>
    <t>1312 Basehart SE, Suite 200
Albuquerque, NM 87106</t>
  </si>
  <si>
    <r>
      <t xml:space="preserve">The PSFA Pre-K-12 Design Professional Fee Schedule establishes a guideline for percentage fee for Basic Services, n.i.c. reimbursables, based upon an estimated Maximum Allowable Construction Cost (MACC) that does not include NMGRT. Negotiation of fee based on prior District experience is appropriate.
</t>
    </r>
    <r>
      <rPr>
        <b/>
        <u/>
        <sz val="10.5"/>
        <color theme="4"/>
        <rFont val="Times New Roman"/>
        <family val="1"/>
      </rPr>
      <t>Level Two and Three Alterations</t>
    </r>
    <r>
      <rPr>
        <b/>
        <sz val="10.5"/>
        <rFont val="Times New Roman"/>
        <family val="1"/>
      </rPr>
      <t>:</t>
    </r>
    <r>
      <rPr>
        <b/>
        <sz val="10.5"/>
        <color theme="1"/>
        <rFont val="Times New Roman"/>
        <family val="1"/>
      </rPr>
      <t xml:space="preserve"> </t>
    </r>
    <r>
      <rPr>
        <sz val="10.5"/>
        <color theme="1"/>
        <rFont val="Times New Roman"/>
        <family val="1"/>
      </rPr>
      <t xml:space="preserve">As defined in the International Existing Building Code.
</t>
    </r>
    <r>
      <rPr>
        <b/>
        <u/>
        <sz val="10.5"/>
        <color theme="5"/>
        <rFont val="Times New Roman"/>
        <family val="1"/>
      </rPr>
      <t>New Projects</t>
    </r>
    <r>
      <rPr>
        <b/>
        <sz val="10.5"/>
        <rFont val="Times New Roman"/>
        <family val="1"/>
      </rPr>
      <t>:</t>
    </r>
    <r>
      <rPr>
        <b/>
        <sz val="10.5"/>
        <color theme="5"/>
        <rFont val="Times New Roman"/>
        <family val="1"/>
      </rPr>
      <t xml:space="preserve"> </t>
    </r>
    <r>
      <rPr>
        <sz val="10.5"/>
        <color theme="1"/>
        <rFont val="Times New Roman"/>
        <family val="1"/>
      </rPr>
      <t xml:space="preserve">New School facility, major additions, teacher housing.
</t>
    </r>
    <r>
      <rPr>
        <b/>
        <u/>
        <sz val="10.5"/>
        <color theme="9"/>
        <rFont val="Times New Roman"/>
        <family val="1"/>
      </rPr>
      <t>Level One Alterations</t>
    </r>
    <r>
      <rPr>
        <b/>
        <sz val="10.5"/>
        <color theme="1"/>
        <rFont val="Times New Roman"/>
        <family val="1"/>
      </rPr>
      <t>:</t>
    </r>
    <r>
      <rPr>
        <sz val="10.5"/>
        <color theme="1"/>
        <rFont val="Times New Roman"/>
        <family val="1"/>
      </rPr>
      <t xml:space="preserve"> As defined in the International Existing Building Code.
</t>
    </r>
  </si>
  <si>
    <r>
      <rPr>
        <i/>
        <sz val="11"/>
        <color theme="1"/>
        <rFont val="Times New Roman"/>
        <family val="1"/>
      </rPr>
      <t>State of New Mexico</t>
    </r>
    <r>
      <rPr>
        <sz val="11"/>
        <color theme="1"/>
        <rFont val="Times New Roman"/>
        <family val="1"/>
      </rPr>
      <t xml:space="preserve">
</t>
    </r>
    <r>
      <rPr>
        <b/>
        <sz val="11"/>
        <color theme="1"/>
        <rFont val="Times New Roman"/>
        <family val="1"/>
      </rPr>
      <t>Public School Facilities Authority</t>
    </r>
    <r>
      <rPr>
        <sz val="11"/>
        <color theme="1"/>
        <rFont val="Times New Roman"/>
        <family val="1"/>
      </rPr>
      <t xml:space="preserve">
</t>
    </r>
  </si>
  <si>
    <t>Fee 
Percentage</t>
  </si>
  <si>
    <t>Fee 
Amount</t>
  </si>
  <si>
    <r>
      <rPr>
        <b/>
        <sz val="11"/>
        <color theme="1"/>
        <rFont val="Times New Roman"/>
        <family val="1"/>
      </rPr>
      <t>Marcos B. Trujillo</t>
    </r>
    <r>
      <rPr>
        <sz val="11"/>
        <color theme="1"/>
        <rFont val="Times New Roman"/>
        <family val="1"/>
      </rPr>
      <t xml:space="preserve"> | Executive Director
</t>
    </r>
    <r>
      <rPr>
        <b/>
        <sz val="11"/>
        <color theme="1"/>
        <rFont val="Times New Roman"/>
        <family val="1"/>
      </rPr>
      <t xml:space="preserve">Sean Murray </t>
    </r>
    <r>
      <rPr>
        <sz val="11"/>
        <color theme="1"/>
        <rFont val="Times New Roman"/>
        <family val="1"/>
      </rPr>
      <t xml:space="preserve">| Deputy Director of Capital Projects </t>
    </r>
    <r>
      <rPr>
        <b/>
        <sz val="11"/>
        <color theme="1"/>
        <rFont val="Times New Roman"/>
        <family val="1"/>
      </rPr>
      <t xml:space="preserve">Larry Tillotson | </t>
    </r>
    <r>
      <rPr>
        <sz val="11"/>
        <color theme="1"/>
        <rFont val="Times New Roman"/>
        <family val="1"/>
      </rPr>
      <t>Deputy Director of Operations, Quality &amp; Outreach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</si>
</sst>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quot;$&quot;* #,##0_);_(&quot;$&quot;* \(#,##0\);_(&quot;$&quot;* &quot;-&quot;??_);_(@_)"/>
    <numFmt numFmtId="165" formatCode="0.00000000"/>
    <numFmt numFmtId="166" formatCode="0.000%"/>
    <numFmt numFmtId="167" formatCode="0.0000000000"/>
    <numFmt numFmtId="168" formatCode="0.000000000000"/>
  </numFmts>
  <fonts count="17"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10.5"/>
      <color theme="1"/>
      <name val="Calibri"/>
      <family val="2"/>
      <scheme val="minor"/>
    </font>
    <font>
      <sz val="11"/>
      <color rgb="FFFF0000"/>
      <name val="Calibri"/>
      <family val="2"/>
      <scheme val="minor"/>
    </font>
    <font>
      <sz val="11"/>
      <color theme="1"/>
      <name val="Times New Roman"/>
      <family val="1"/>
    </font>
    <font>
      <i/>
      <sz val="11"/>
      <color theme="1"/>
      <name val="Times New Roman"/>
      <family val="1"/>
    </font>
    <font>
      <b/>
      <sz val="11"/>
      <color theme="1"/>
      <name val="Times New Roman"/>
      <family val="1"/>
    </font>
    <font>
      <sz val="10.5"/>
      <color theme="1"/>
      <name val="Times New Roman"/>
      <family val="1"/>
    </font>
    <font>
      <b/>
      <sz val="10.5"/>
      <color theme="1"/>
      <name val="Times New Roman"/>
      <family val="1"/>
    </font>
    <font>
      <b/>
      <sz val="10.5"/>
      <color theme="5"/>
      <name val="Times New Roman"/>
      <family val="1"/>
    </font>
    <font>
      <b/>
      <u/>
      <sz val="14"/>
      <color theme="1"/>
      <name val="Times New Roman"/>
      <family val="1"/>
    </font>
    <font>
      <b/>
      <u/>
      <sz val="10.5"/>
      <color theme="4"/>
      <name val="Times New Roman"/>
      <family val="1"/>
    </font>
    <font>
      <b/>
      <u/>
      <sz val="10.5"/>
      <color theme="5"/>
      <name val="Times New Roman"/>
      <family val="1"/>
    </font>
    <font>
      <b/>
      <u/>
      <sz val="10.5"/>
      <color theme="9"/>
      <name val="Times New Roman"/>
      <family val="1"/>
    </font>
    <font>
      <b/>
      <sz val="10.5"/>
      <name val="Times New Roman"/>
      <family val="1"/>
    </font>
  </fonts>
  <fills count="1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rgb="FFFFFF00"/>
        <bgColor indexed="64"/>
      </patternFill>
    </fill>
    <fill>
      <patternFill patternType="solid">
        <fgColor rgb="FFC6EFCE"/>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7" borderId="0" applyNumberFormat="0" applyBorder="0" applyAlignment="0" applyProtection="0"/>
  </cellStyleXfs>
  <cellXfs count="135">
    <xf numFmtId="0" fontId="0" fillId="0" borderId="0" xfId="0"/>
    <xf numFmtId="0" fontId="0" fillId="0" borderId="0" xfId="0" applyProtection="1">
      <protection hidden="1"/>
    </xf>
    <xf numFmtId="164" fontId="0" fillId="0" borderId="0" xfId="1" applyNumberFormat="1" applyFont="1" applyProtection="1">
      <protection hidden="1"/>
    </xf>
    <xf numFmtId="0" fontId="6" fillId="0" borderId="0" xfId="0" applyFont="1" applyAlignment="1" applyProtection="1">
      <alignment vertical="center"/>
      <protection hidden="1"/>
    </xf>
    <xf numFmtId="44" fontId="6" fillId="0" borderId="0" xfId="1" applyFont="1" applyAlignment="1" applyProtection="1">
      <alignment vertical="center"/>
      <protection hidden="1"/>
    </xf>
    <xf numFmtId="0" fontId="0" fillId="6" borderId="0" xfId="0" applyFill="1" applyAlignment="1" applyProtection="1">
      <alignment vertical="center"/>
      <protection hidden="1"/>
    </xf>
    <xf numFmtId="0" fontId="0" fillId="0" borderId="0" xfId="0" applyAlignment="1" applyProtection="1">
      <alignment vertical="center"/>
      <protection hidden="1"/>
    </xf>
    <xf numFmtId="0" fontId="6" fillId="0" borderId="1" xfId="0" applyFont="1" applyBorder="1" applyAlignment="1" applyProtection="1">
      <alignment vertical="center"/>
      <protection hidden="1"/>
    </xf>
    <xf numFmtId="10" fontId="6" fillId="0" borderId="1" xfId="2" applyNumberFormat="1" applyFont="1" applyBorder="1" applyAlignment="1" applyProtection="1">
      <alignment horizontal="center" vertical="center"/>
      <protection hidden="1"/>
    </xf>
    <xf numFmtId="44" fontId="6" fillId="0" borderId="1" xfId="1" applyFont="1" applyBorder="1" applyAlignment="1" applyProtection="1">
      <alignment horizontal="center" vertical="center"/>
      <protection hidden="1"/>
    </xf>
    <xf numFmtId="164" fontId="0" fillId="0" borderId="0" xfId="1" applyNumberFormat="1" applyFont="1" applyAlignment="1" applyProtection="1">
      <alignment vertical="center"/>
      <protection hidden="1"/>
    </xf>
    <xf numFmtId="10" fontId="6" fillId="0" borderId="1" xfId="2" applyNumberFormat="1" applyFont="1" applyBorder="1" applyAlignment="1" applyProtection="1">
      <alignment horizontal="center"/>
      <protection hidden="1"/>
    </xf>
    <xf numFmtId="44" fontId="6" fillId="0" borderId="1" xfId="1" applyFont="1" applyBorder="1" applyAlignment="1" applyProtection="1">
      <alignment horizontal="center"/>
      <protection hidden="1"/>
    </xf>
    <xf numFmtId="0" fontId="0" fillId="2" borderId="1" xfId="0" applyFill="1" applyBorder="1" applyAlignment="1" applyProtection="1">
      <alignment horizontal="center"/>
      <protection hidden="1"/>
    </xf>
    <xf numFmtId="0" fontId="0" fillId="4" borderId="1" xfId="0" applyFill="1" applyBorder="1" applyAlignment="1" applyProtection="1">
      <alignment horizontal="center"/>
      <protection hidden="1"/>
    </xf>
    <xf numFmtId="0" fontId="0" fillId="3" borderId="1" xfId="0" applyFill="1" applyBorder="1" applyAlignment="1" applyProtection="1">
      <alignment horizontal="center"/>
      <protection hidden="1"/>
    </xf>
    <xf numFmtId="0" fontId="6" fillId="0" borderId="0" xfId="0" applyFont="1" applyProtection="1">
      <protection hidden="1"/>
    </xf>
    <xf numFmtId="44" fontId="6" fillId="0" borderId="0" xfId="1" applyFont="1" applyProtection="1">
      <protection hidden="1"/>
    </xf>
    <xf numFmtId="0" fontId="0" fillId="0" borderId="1" xfId="0" applyBorder="1" applyProtection="1">
      <protection hidden="1"/>
    </xf>
    <xf numFmtId="164" fontId="0" fillId="2" borderId="1" xfId="0" applyNumberFormat="1" applyFill="1" applyBorder="1" applyProtection="1">
      <protection hidden="1"/>
    </xf>
    <xf numFmtId="10" fontId="5" fillId="2" borderId="1" xfId="2" applyNumberFormat="1" applyFont="1" applyFill="1" applyBorder="1" applyProtection="1">
      <protection hidden="1"/>
    </xf>
    <xf numFmtId="164" fontId="0" fillId="2" borderId="1" xfId="1" applyNumberFormat="1" applyFont="1" applyFill="1" applyBorder="1" applyProtection="1">
      <protection hidden="1"/>
    </xf>
    <xf numFmtId="164" fontId="0" fillId="4" borderId="1" xfId="1" applyNumberFormat="1" applyFont="1" applyFill="1" applyBorder="1" applyProtection="1">
      <protection hidden="1"/>
    </xf>
    <xf numFmtId="10" fontId="0" fillId="4" borderId="1" xfId="2" applyNumberFormat="1" applyFont="1" applyFill="1" applyBorder="1" applyProtection="1">
      <protection hidden="1"/>
    </xf>
    <xf numFmtId="10" fontId="5" fillId="4" borderId="1" xfId="2" applyNumberFormat="1" applyFont="1" applyFill="1" applyBorder="1" applyProtection="1">
      <protection hidden="1"/>
    </xf>
    <xf numFmtId="164" fontId="0" fillId="3" borderId="1" xfId="1" applyNumberFormat="1" applyFont="1" applyFill="1" applyBorder="1" applyProtection="1">
      <protection hidden="1"/>
    </xf>
    <xf numFmtId="10" fontId="0" fillId="3" borderId="1" xfId="2" applyNumberFormat="1" applyFont="1" applyFill="1" applyBorder="1" applyProtection="1">
      <protection hidden="1"/>
    </xf>
    <xf numFmtId="10" fontId="5" fillId="3" borderId="1" xfId="2" applyNumberFormat="1" applyFont="1" applyFill="1" applyBorder="1" applyProtection="1">
      <protection hidden="1"/>
    </xf>
    <xf numFmtId="0" fontId="4" fillId="0" borderId="0" xfId="0" applyFont="1" applyAlignment="1" applyProtection="1">
      <alignment vertical="top" wrapText="1"/>
      <protection hidden="1"/>
    </xf>
    <xf numFmtId="0" fontId="0" fillId="0" borderId="0" xfId="0" applyAlignment="1" applyProtection="1">
      <alignment horizontal="center" vertical="center" wrapText="1"/>
      <protection hidden="1"/>
    </xf>
    <xf numFmtId="164" fontId="0" fillId="0" borderId="0" xfId="1" applyNumberFormat="1" applyFont="1" applyAlignment="1" applyProtection="1">
      <alignment horizontal="center" vertical="center" wrapText="1"/>
      <protection hidden="1"/>
    </xf>
    <xf numFmtId="44" fontId="0" fillId="5" borderId="1" xfId="1" applyFont="1" applyFill="1" applyBorder="1" applyProtection="1">
      <protection hidden="1"/>
    </xf>
    <xf numFmtId="9" fontId="0" fillId="5" borderId="1" xfId="2" applyFont="1" applyFill="1" applyBorder="1" applyProtection="1">
      <protection hidden="1"/>
    </xf>
    <xf numFmtId="167" fontId="0" fillId="2" borderId="1" xfId="0" applyNumberFormat="1" applyFill="1" applyBorder="1" applyProtection="1">
      <protection hidden="1"/>
    </xf>
    <xf numFmtId="10" fontId="0" fillId="2" borderId="1" xfId="0" applyNumberFormat="1" applyFill="1" applyBorder="1" applyProtection="1">
      <protection hidden="1"/>
    </xf>
    <xf numFmtId="168" fontId="0" fillId="4" borderId="1" xfId="0" applyNumberFormat="1" applyFill="1" applyBorder="1" applyProtection="1">
      <protection hidden="1"/>
    </xf>
    <xf numFmtId="10" fontId="0" fillId="4" borderId="1" xfId="0" applyNumberFormat="1" applyFill="1" applyBorder="1" applyProtection="1">
      <protection hidden="1"/>
    </xf>
    <xf numFmtId="168" fontId="0" fillId="3" borderId="1" xfId="0" applyNumberFormat="1" applyFill="1" applyBorder="1" applyProtection="1">
      <protection hidden="1"/>
    </xf>
    <xf numFmtId="10" fontId="0" fillId="3" borderId="1" xfId="0" applyNumberFormat="1" applyFill="1" applyBorder="1" applyProtection="1">
      <protection hidden="1"/>
    </xf>
    <xf numFmtId="165" fontId="0" fillId="5" borderId="1" xfId="0" applyNumberFormat="1" applyFill="1" applyBorder="1" applyProtection="1">
      <protection hidden="1"/>
    </xf>
    <xf numFmtId="10" fontId="0" fillId="5" borderId="1" xfId="0" applyNumberFormat="1" applyFill="1" applyBorder="1" applyProtection="1">
      <protection hidden="1"/>
    </xf>
    <xf numFmtId="0" fontId="9" fillId="0" borderId="0" xfId="0" applyFont="1" applyAlignment="1" applyProtection="1">
      <alignment vertical="top" wrapText="1"/>
      <protection hidden="1"/>
    </xf>
    <xf numFmtId="44" fontId="9" fillId="0" borderId="0" xfId="1" applyFont="1" applyFill="1" applyAlignment="1" applyProtection="1">
      <alignment vertical="top" wrapText="1"/>
      <protection hidden="1"/>
    </xf>
    <xf numFmtId="0" fontId="0" fillId="0" borderId="0" xfId="0" applyAlignment="1" applyProtection="1">
      <alignment horizontal="center"/>
      <protection hidden="1"/>
    </xf>
    <xf numFmtId="166" fontId="0" fillId="0" borderId="0" xfId="2" applyNumberFormat="1" applyFont="1" applyProtection="1">
      <protection hidden="1"/>
    </xf>
    <xf numFmtId="164" fontId="0" fillId="0" borderId="0" xfId="0" applyNumberFormat="1" applyProtection="1">
      <protection hidden="1"/>
    </xf>
    <xf numFmtId="166" fontId="0" fillId="0" borderId="0" xfId="0" applyNumberFormat="1" applyProtection="1">
      <protection hidden="1"/>
    </xf>
    <xf numFmtId="0" fontId="6" fillId="0" borderId="0" xfId="0" applyFont="1" applyAlignment="1" applyProtection="1">
      <alignment horizontal="center" vertical="center" wrapText="1"/>
      <protection hidden="1"/>
    </xf>
    <xf numFmtId="44" fontId="6" fillId="0" borderId="0" xfId="1" applyFont="1" applyAlignment="1" applyProtection="1">
      <alignment horizontal="center" vertical="center" wrapText="1"/>
      <protection hidden="1"/>
    </xf>
    <xf numFmtId="44" fontId="0" fillId="0" borderId="0" xfId="1" applyFont="1" applyProtection="1">
      <protection hidden="1"/>
    </xf>
    <xf numFmtId="0" fontId="3" fillId="11" borderId="9" xfId="0" applyFont="1" applyFill="1" applyBorder="1" applyAlignment="1" applyProtection="1">
      <alignment horizontal="center"/>
      <protection hidden="1"/>
    </xf>
    <xf numFmtId="0" fontId="3" fillId="11" borderId="26" xfId="0" applyFont="1" applyFill="1" applyBorder="1" applyAlignment="1" applyProtection="1">
      <alignment horizontal="center"/>
      <protection hidden="1"/>
    </xf>
    <xf numFmtId="0" fontId="3" fillId="12" borderId="10" xfId="0" applyFont="1" applyFill="1" applyBorder="1" applyAlignment="1" applyProtection="1">
      <alignment horizontal="center"/>
      <protection hidden="1"/>
    </xf>
    <xf numFmtId="164" fontId="3" fillId="11" borderId="10" xfId="1" applyNumberFormat="1" applyFont="1" applyFill="1" applyBorder="1" applyAlignment="1" applyProtection="1">
      <alignment horizontal="center"/>
      <protection hidden="1"/>
    </xf>
    <xf numFmtId="0" fontId="3" fillId="12" borderId="11" xfId="0" applyFont="1" applyFill="1" applyBorder="1" applyAlignment="1" applyProtection="1">
      <alignment horizontal="center"/>
      <protection hidden="1"/>
    </xf>
    <xf numFmtId="164" fontId="0" fillId="0" borderId="12" xfId="1" applyNumberFormat="1" applyFont="1" applyBorder="1" applyProtection="1">
      <protection hidden="1"/>
    </xf>
    <xf numFmtId="164" fontId="0" fillId="0" borderId="27" xfId="1" applyNumberFormat="1" applyFont="1" applyBorder="1" applyProtection="1">
      <protection hidden="1"/>
    </xf>
    <xf numFmtId="10" fontId="0" fillId="6" borderId="13" xfId="2" applyNumberFormat="1" applyFont="1" applyFill="1" applyBorder="1" applyProtection="1">
      <protection hidden="1"/>
    </xf>
    <xf numFmtId="164" fontId="0" fillId="0" borderId="13" xfId="1" applyNumberFormat="1" applyFont="1" applyBorder="1" applyProtection="1">
      <protection hidden="1"/>
    </xf>
    <xf numFmtId="10" fontId="0" fillId="0" borderId="14" xfId="2" applyNumberFormat="1" applyFont="1" applyBorder="1" applyProtection="1">
      <protection hidden="1"/>
    </xf>
    <xf numFmtId="10" fontId="0" fillId="6" borderId="14" xfId="2" applyNumberFormat="1" applyFont="1" applyFill="1" applyBorder="1" applyProtection="1">
      <protection hidden="1"/>
    </xf>
    <xf numFmtId="164" fontId="0" fillId="0" borderId="5" xfId="1" applyNumberFormat="1" applyFont="1" applyBorder="1" applyProtection="1">
      <protection hidden="1"/>
    </xf>
    <xf numFmtId="164" fontId="0" fillId="0" borderId="25" xfId="1" applyNumberFormat="1" applyFont="1" applyBorder="1" applyProtection="1">
      <protection hidden="1"/>
    </xf>
    <xf numFmtId="10" fontId="0" fillId="0" borderId="1" xfId="2" applyNumberFormat="1" applyFont="1" applyBorder="1" applyProtection="1">
      <protection hidden="1"/>
    </xf>
    <xf numFmtId="164" fontId="0" fillId="0" borderId="1" xfId="1" applyNumberFormat="1" applyFont="1" applyBorder="1" applyProtection="1">
      <protection hidden="1"/>
    </xf>
    <xf numFmtId="10" fontId="0" fillId="0" borderId="6" xfId="2" applyNumberFormat="1" applyFont="1" applyBorder="1" applyProtection="1">
      <protection hidden="1"/>
    </xf>
    <xf numFmtId="0" fontId="0" fillId="5" borderId="5" xfId="0" applyFill="1" applyBorder="1" applyProtection="1">
      <protection hidden="1"/>
    </xf>
    <xf numFmtId="0" fontId="0" fillId="5" borderId="1" xfId="0" applyFill="1" applyBorder="1" applyProtection="1">
      <protection hidden="1"/>
    </xf>
    <xf numFmtId="0" fontId="0" fillId="5" borderId="6" xfId="0" applyFill="1" applyBorder="1" applyProtection="1">
      <protection hidden="1"/>
    </xf>
    <xf numFmtId="0" fontId="0" fillId="5" borderId="7" xfId="0" applyFill="1" applyBorder="1" applyProtection="1">
      <protection hidden="1"/>
    </xf>
    <xf numFmtId="0" fontId="0" fillId="5" borderId="0" xfId="0" applyFill="1" applyProtection="1">
      <protection hidden="1"/>
    </xf>
    <xf numFmtId="10" fontId="0" fillId="5" borderId="0" xfId="2" applyNumberFormat="1" applyFont="1" applyFill="1" applyBorder="1" applyProtection="1">
      <protection hidden="1"/>
    </xf>
    <xf numFmtId="164" fontId="0" fillId="5" borderId="0" xfId="1" applyNumberFormat="1" applyFont="1" applyFill="1" applyBorder="1" applyProtection="1">
      <protection hidden="1"/>
    </xf>
    <xf numFmtId="10" fontId="0" fillId="5" borderId="8" xfId="2" applyNumberFormat="1" applyFont="1" applyFill="1" applyBorder="1" applyProtection="1">
      <protection hidden="1"/>
    </xf>
    <xf numFmtId="164" fontId="0" fillId="5" borderId="7" xfId="1" applyNumberFormat="1" applyFont="1" applyFill="1" applyBorder="1" applyProtection="1">
      <protection hidden="1"/>
    </xf>
    <xf numFmtId="10" fontId="0" fillId="6" borderId="1" xfId="2" applyNumberFormat="1" applyFont="1" applyFill="1" applyBorder="1" applyProtection="1">
      <protection hidden="1"/>
    </xf>
    <xf numFmtId="10" fontId="0" fillId="6" borderId="6" xfId="2" applyNumberFormat="1" applyFont="1" applyFill="1" applyBorder="1" applyProtection="1">
      <protection hidden="1"/>
    </xf>
    <xf numFmtId="0" fontId="3" fillId="5" borderId="6" xfId="0" applyFont="1" applyFill="1" applyBorder="1" applyProtection="1">
      <protection hidden="1"/>
    </xf>
    <xf numFmtId="0" fontId="0" fillId="5" borderId="8" xfId="0" applyFill="1" applyBorder="1" applyProtection="1">
      <protection hidden="1"/>
    </xf>
    <xf numFmtId="164" fontId="0" fillId="5" borderId="5" xfId="1" applyNumberFormat="1" applyFont="1" applyFill="1" applyBorder="1" applyProtection="1">
      <protection hidden="1"/>
    </xf>
    <xf numFmtId="164" fontId="0" fillId="5" borderId="1" xfId="1" applyNumberFormat="1" applyFont="1" applyFill="1" applyBorder="1" applyProtection="1">
      <protection hidden="1"/>
    </xf>
    <xf numFmtId="164" fontId="0" fillId="0" borderId="9" xfId="1" applyNumberFormat="1" applyFont="1" applyBorder="1" applyProtection="1">
      <protection hidden="1"/>
    </xf>
    <xf numFmtId="164" fontId="0" fillId="0" borderId="26" xfId="1" applyNumberFormat="1" applyFont="1" applyBorder="1" applyProtection="1">
      <protection hidden="1"/>
    </xf>
    <xf numFmtId="10" fontId="0" fillId="0" borderId="10" xfId="2" applyNumberFormat="1" applyFont="1" applyBorder="1" applyProtection="1">
      <protection hidden="1"/>
    </xf>
    <xf numFmtId="164" fontId="0" fillId="0" borderId="10" xfId="1" applyNumberFormat="1" applyFont="1" applyBorder="1" applyProtection="1">
      <protection hidden="1"/>
    </xf>
    <xf numFmtId="10" fontId="0" fillId="0" borderId="11" xfId="2" applyNumberFormat="1" applyFont="1" applyBorder="1" applyProtection="1">
      <protection hidden="1"/>
    </xf>
    <xf numFmtId="164" fontId="0" fillId="5" borderId="9" xfId="1" applyNumberFormat="1" applyFont="1" applyFill="1" applyBorder="1" applyProtection="1">
      <protection hidden="1"/>
    </xf>
    <xf numFmtId="0" fontId="0" fillId="5" borderId="10" xfId="0" applyFill="1" applyBorder="1" applyProtection="1">
      <protection hidden="1"/>
    </xf>
    <xf numFmtId="164" fontId="0" fillId="5" borderId="10" xfId="1" applyNumberFormat="1" applyFont="1" applyFill="1" applyBorder="1" applyProtection="1">
      <protection hidden="1"/>
    </xf>
    <xf numFmtId="0" fontId="0" fillId="5" borderId="11" xfId="0" applyFill="1" applyBorder="1" applyProtection="1">
      <protection hidden="1"/>
    </xf>
    <xf numFmtId="44" fontId="6" fillId="6" borderId="1" xfId="1" applyFont="1" applyFill="1" applyBorder="1" applyAlignment="1" applyProtection="1">
      <alignment vertical="center"/>
      <protection locked="0"/>
    </xf>
    <xf numFmtId="44" fontId="6" fillId="6" borderId="1" xfId="1" applyFont="1" applyFill="1" applyBorder="1" applyProtection="1">
      <protection locked="0"/>
    </xf>
    <xf numFmtId="0" fontId="9" fillId="13" borderId="0" xfId="0" applyFont="1" applyFill="1" applyAlignment="1" applyProtection="1">
      <alignment horizontal="left" vertical="top" wrapText="1"/>
      <protection hidden="1"/>
    </xf>
    <xf numFmtId="0" fontId="0" fillId="0" borderId="0" xfId="0" applyAlignment="1" applyProtection="1">
      <alignment horizontal="center" vertical="center" wrapText="1"/>
      <protection hidden="1"/>
    </xf>
    <xf numFmtId="0" fontId="3" fillId="0" borderId="17" xfId="0" applyFont="1" applyBorder="1" applyAlignment="1" applyProtection="1">
      <alignment horizontal="center"/>
      <protection hidden="1"/>
    </xf>
    <xf numFmtId="0" fontId="3" fillId="0" borderId="18" xfId="0" applyFont="1" applyBorder="1" applyAlignment="1" applyProtection="1">
      <alignment horizontal="center"/>
      <protection hidden="1"/>
    </xf>
    <xf numFmtId="0" fontId="3" fillId="0" borderId="23" xfId="0" applyFont="1" applyBorder="1" applyAlignment="1" applyProtection="1">
      <alignment horizontal="center"/>
      <protection hidden="1"/>
    </xf>
    <xf numFmtId="0" fontId="3" fillId="0" borderId="20" xfId="0" applyFont="1" applyBorder="1" applyAlignment="1" applyProtection="1">
      <alignment horizontal="center"/>
      <protection hidden="1"/>
    </xf>
    <xf numFmtId="0" fontId="3" fillId="0" borderId="21" xfId="0" applyFont="1" applyBorder="1" applyAlignment="1" applyProtection="1">
      <alignment horizontal="center"/>
      <protection hidden="1"/>
    </xf>
    <xf numFmtId="0" fontId="3" fillId="0" borderId="22" xfId="0" applyFont="1" applyBorder="1" applyAlignment="1" applyProtection="1">
      <alignment horizontal="center"/>
      <protection hidden="1"/>
    </xf>
    <xf numFmtId="0" fontId="0" fillId="3" borderId="1" xfId="0" applyFill="1" applyBorder="1" applyAlignment="1" applyProtection="1">
      <alignment horizontal="center"/>
      <protection hidden="1"/>
    </xf>
    <xf numFmtId="0" fontId="3" fillId="3" borderId="1" xfId="0" applyFont="1" applyFill="1" applyBorder="1" applyAlignment="1" applyProtection="1">
      <alignment horizontal="center"/>
      <protection hidden="1"/>
    </xf>
    <xf numFmtId="0" fontId="3" fillId="3" borderId="6" xfId="0" applyFont="1" applyFill="1" applyBorder="1" applyAlignment="1" applyProtection="1">
      <alignment horizontal="center"/>
      <protection hidden="1"/>
    </xf>
    <xf numFmtId="0" fontId="3" fillId="8" borderId="2" xfId="0" applyFont="1" applyFill="1" applyBorder="1" applyAlignment="1" applyProtection="1">
      <alignment horizontal="center"/>
      <protection hidden="1"/>
    </xf>
    <xf numFmtId="0" fontId="3" fillId="8" borderId="3" xfId="0" applyFont="1" applyFill="1" applyBorder="1" applyAlignment="1" applyProtection="1">
      <alignment horizontal="center"/>
      <protection hidden="1"/>
    </xf>
    <xf numFmtId="0" fontId="3" fillId="8" borderId="4" xfId="0" applyFont="1" applyFill="1" applyBorder="1" applyAlignment="1" applyProtection="1">
      <alignment horizontal="center"/>
      <protection hidden="1"/>
    </xf>
    <xf numFmtId="0" fontId="3" fillId="2" borderId="2" xfId="0" applyFont="1" applyFill="1" applyBorder="1" applyAlignment="1" applyProtection="1">
      <alignment horizontal="center"/>
      <protection hidden="1"/>
    </xf>
    <xf numFmtId="0" fontId="3" fillId="2" borderId="3" xfId="0" applyFont="1" applyFill="1" applyBorder="1" applyAlignment="1" applyProtection="1">
      <alignment horizontal="center"/>
      <protection hidden="1"/>
    </xf>
    <xf numFmtId="0" fontId="3" fillId="2" borderId="4" xfId="0" applyFont="1" applyFill="1" applyBorder="1" applyAlignment="1" applyProtection="1">
      <alignment horizontal="center"/>
      <protection hidden="1"/>
    </xf>
    <xf numFmtId="0" fontId="3" fillId="10" borderId="5" xfId="0" applyFont="1" applyFill="1" applyBorder="1" applyAlignment="1" applyProtection="1">
      <alignment horizontal="center"/>
      <protection hidden="1"/>
    </xf>
    <xf numFmtId="0" fontId="3" fillId="10" borderId="1" xfId="0" applyFont="1" applyFill="1" applyBorder="1" applyAlignment="1" applyProtection="1">
      <alignment horizontal="center"/>
      <protection hidden="1"/>
    </xf>
    <xf numFmtId="0" fontId="3" fillId="0" borderId="19" xfId="0" applyFont="1" applyBorder="1" applyAlignment="1" applyProtection="1">
      <alignment horizontal="center"/>
      <protection hidden="1"/>
    </xf>
    <xf numFmtId="0" fontId="3" fillId="0" borderId="15" xfId="0" applyFont="1" applyBorder="1" applyAlignment="1" applyProtection="1">
      <alignment horizontal="center"/>
      <protection hidden="1"/>
    </xf>
    <xf numFmtId="0" fontId="3" fillId="0" borderId="16" xfId="0" applyFont="1" applyBorder="1" applyAlignment="1" applyProtection="1">
      <alignment horizontal="center"/>
      <protection hidden="1"/>
    </xf>
    <xf numFmtId="0" fontId="0" fillId="2" borderId="1" xfId="0" applyFill="1" applyBorder="1" applyAlignment="1" applyProtection="1">
      <alignment horizontal="center"/>
      <protection hidden="1"/>
    </xf>
    <xf numFmtId="0" fontId="0" fillId="4" borderId="1" xfId="0" applyFill="1" applyBorder="1" applyAlignment="1" applyProtection="1">
      <alignment horizontal="center"/>
      <protection hidden="1"/>
    </xf>
    <xf numFmtId="0" fontId="3" fillId="9" borderId="2" xfId="0" applyFont="1" applyFill="1" applyBorder="1" applyAlignment="1" applyProtection="1">
      <alignment horizontal="center"/>
      <protection hidden="1"/>
    </xf>
    <xf numFmtId="0" fontId="3" fillId="9" borderId="24" xfId="0" applyFont="1" applyFill="1" applyBorder="1" applyAlignment="1" applyProtection="1">
      <alignment horizontal="center"/>
      <protection hidden="1"/>
    </xf>
    <xf numFmtId="0" fontId="3" fillId="9" borderId="3" xfId="0" applyFont="1" applyFill="1" applyBorder="1" applyAlignment="1" applyProtection="1">
      <alignment horizontal="center"/>
      <protection hidden="1"/>
    </xf>
    <xf numFmtId="0" fontId="3" fillId="9" borderId="4" xfId="0" applyFont="1" applyFill="1" applyBorder="1" applyAlignment="1" applyProtection="1">
      <alignment horizontal="center"/>
      <protection hidden="1"/>
    </xf>
    <xf numFmtId="0" fontId="3" fillId="10" borderId="25" xfId="0" applyFont="1" applyFill="1" applyBorder="1" applyAlignment="1" applyProtection="1">
      <alignment horizontal="center"/>
      <protection hidden="1"/>
    </xf>
    <xf numFmtId="0" fontId="8" fillId="7" borderId="1" xfId="3" applyFont="1" applyBorder="1" applyAlignment="1" applyProtection="1">
      <alignment horizontal="center" vertical="center"/>
      <protection hidden="1"/>
    </xf>
    <xf numFmtId="0" fontId="8" fillId="7" borderId="1" xfId="3" applyFont="1" applyBorder="1" applyAlignment="1" applyProtection="1">
      <alignment horizontal="center" vertical="center" wrapText="1"/>
      <protection hidden="1"/>
    </xf>
    <xf numFmtId="44" fontId="8" fillId="7" borderId="1" xfId="1" applyFont="1" applyFill="1" applyBorder="1" applyAlignment="1" applyProtection="1">
      <alignment horizontal="center" vertical="center" wrapText="1"/>
      <protection hidden="1"/>
    </xf>
    <xf numFmtId="44" fontId="8" fillId="7" borderId="1" xfId="1" applyFont="1" applyFill="1" applyBorder="1" applyAlignment="1" applyProtection="1">
      <alignment horizontal="center" vertical="center"/>
      <protection hidden="1"/>
    </xf>
    <xf numFmtId="0" fontId="12" fillId="0" borderId="0" xfId="0" applyFont="1" applyAlignment="1" applyProtection="1">
      <alignment horizontal="center"/>
      <protection hidden="1"/>
    </xf>
    <xf numFmtId="0" fontId="6" fillId="0" borderId="0" xfId="0" applyFont="1" applyAlignment="1" applyProtection="1">
      <alignment horizontal="left" vertical="top" wrapText="1"/>
      <protection hidden="1"/>
    </xf>
    <xf numFmtId="0" fontId="6" fillId="0" borderId="0" xfId="0" applyFont="1" applyAlignment="1" applyProtection="1">
      <alignment horizontal="left" vertical="top"/>
      <protection hidden="1"/>
    </xf>
    <xf numFmtId="0" fontId="6" fillId="0" borderId="0" xfId="0" applyFont="1" applyAlignment="1" applyProtection="1">
      <alignment horizontal="right" vertical="top" wrapText="1"/>
      <protection hidden="1"/>
    </xf>
    <xf numFmtId="0" fontId="6" fillId="0" borderId="0" xfId="0" applyFont="1" applyAlignment="1" applyProtection="1">
      <alignment horizontal="right" vertical="top"/>
      <protection hidden="1"/>
    </xf>
    <xf numFmtId="0" fontId="6" fillId="0" borderId="0" xfId="0" applyFont="1" applyAlignment="1" applyProtection="1">
      <alignment wrapText="1"/>
      <protection hidden="1"/>
    </xf>
    <xf numFmtId="0" fontId="6" fillId="0" borderId="0" xfId="0" applyFont="1" applyProtection="1">
      <protection hidden="1"/>
    </xf>
    <xf numFmtId="0" fontId="6" fillId="0" borderId="0" xfId="0" applyFont="1" applyAlignment="1" applyProtection="1">
      <alignment horizontal="right" wrapText="1"/>
      <protection hidden="1"/>
    </xf>
    <xf numFmtId="0" fontId="6" fillId="0" borderId="0" xfId="0" applyFont="1" applyAlignment="1" applyProtection="1">
      <alignment horizontal="right"/>
      <protection hidden="1"/>
    </xf>
    <xf numFmtId="0" fontId="0" fillId="0" borderId="0" xfId="0" applyAlignment="1" applyProtection="1">
      <alignment horizontal="center" vertical="top"/>
      <protection hidden="1"/>
    </xf>
  </cellXfs>
  <cellStyles count="4">
    <cellStyle name="Currency" xfId="1" builtinId="4"/>
    <cellStyle name="Good" xfId="3" builtinId="26"/>
    <cellStyle name="Normal" xfId="0" builtinId="0"/>
    <cellStyle name="Percent" xfId="2" builtinId="5"/>
  </cellStyles>
  <dxfs count="14">
    <dxf>
      <font>
        <color theme="0"/>
      </font>
    </dxf>
    <dxf>
      <font>
        <color theme="0"/>
      </font>
    </dxf>
    <dxf>
      <font>
        <b val="0"/>
        <i val="0"/>
        <strike val="0"/>
        <condense val="0"/>
        <extend val="0"/>
        <outline val="0"/>
        <shadow val="0"/>
        <u val="none"/>
        <vertAlign val="baseline"/>
        <sz val="11"/>
        <color theme="1"/>
        <name val="Calibri"/>
        <scheme val="minor"/>
      </font>
      <numFmt numFmtId="166" formatCode="0.000%"/>
      <protection locked="1" hidden="1"/>
    </dxf>
    <dxf>
      <numFmt numFmtId="164" formatCode="_(&quot;$&quot;* #,##0_);_(&quot;$&quot;* \(#,##0\);_(&quot;$&quot;* &quot;-&quot;??_);_(@_)"/>
      <protection locked="1" hidden="1"/>
    </dxf>
    <dxf>
      <protection locked="1" hidden="1"/>
    </dxf>
    <dxf>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00%"/>
      <protection locked="1" hidden="1"/>
    </dxf>
    <dxf>
      <numFmt numFmtId="164" formatCode="_(&quot;$&quot;* #,##0_);_(&quot;$&quot;* \(#,##0\);_(&quot;$&quot;* &quot;-&quot;??_);_(@_)"/>
      <protection locked="1" hidden="1"/>
    </dxf>
    <dxf>
      <protection locked="1" hidden="1"/>
    </dxf>
    <dxf>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numFmt numFmtId="166" formatCode="0.000%"/>
      <protection locked="1" hidden="1"/>
    </dxf>
    <dxf>
      <numFmt numFmtId="164" formatCode="_(&quot;$&quot;* #,##0_);_(&quot;$&quot;* \(#,##0\);_(&quot;$&quot;* &quot;-&quot;??_);_(@_)"/>
      <protection locked="1" hidden="1"/>
    </dxf>
    <dxf>
      <protection locked="1" hidden="1"/>
    </dxf>
    <dxf>
      <alignment horizontal="center" vertical="bottom" textRotation="0" wrapText="0" indent="0" justifyLastLine="0" shrinkToFit="0" readingOrder="0"/>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64513688598843E-2"/>
          <c:y val="2.4834203446065867E-2"/>
          <c:w val="0.97387594037294145"/>
          <c:h val="0.93222229599040418"/>
        </c:manualLayout>
      </c:layout>
      <c:lineChart>
        <c:grouping val="standard"/>
        <c:varyColors val="0"/>
        <c:ser>
          <c:idx val="0"/>
          <c:order val="0"/>
          <c:tx>
            <c:strRef>
              <c:f>'DP Fee'!$B$12</c:f>
              <c:strCache>
                <c:ptCount val="1"/>
                <c:pt idx="0">
                  <c:v>Level 2 and 3 Alterations</c:v>
                </c:pt>
              </c:strCache>
            </c:strRef>
          </c:tx>
          <c:spPr>
            <a:ln w="19050" cap="rnd">
              <a:solidFill>
                <a:schemeClr val="accent1"/>
              </a:solidFill>
              <a:prstDash val="solid"/>
              <a:round/>
            </a:ln>
            <a:effectLst/>
          </c:spPr>
          <c:marker>
            <c:symbol val="none"/>
          </c:marker>
          <c:cat>
            <c:numRef>
              <c:f>'DP Fee'!$E$25:$E$52</c:f>
              <c:numCache>
                <c:formatCode>_("$"* #,##0_);_("$"* \(#,##0\);_("$"* "-"??_);_(@_)</c:formatCode>
                <c:ptCount val="28"/>
                <c:pt idx="0">
                  <c:v>100000</c:v>
                </c:pt>
                <c:pt idx="1">
                  <c:v>200000</c:v>
                </c:pt>
                <c:pt idx="2">
                  <c:v>300000</c:v>
                </c:pt>
                <c:pt idx="3">
                  <c:v>400000</c:v>
                </c:pt>
                <c:pt idx="4">
                  <c:v>500000</c:v>
                </c:pt>
                <c:pt idx="5">
                  <c:v>600000</c:v>
                </c:pt>
                <c:pt idx="6">
                  <c:v>700000</c:v>
                </c:pt>
                <c:pt idx="7">
                  <c:v>800000</c:v>
                </c:pt>
                <c:pt idx="8">
                  <c:v>900000</c:v>
                </c:pt>
                <c:pt idx="9">
                  <c:v>1000000</c:v>
                </c:pt>
                <c:pt idx="10">
                  <c:v>2000000</c:v>
                </c:pt>
                <c:pt idx="11">
                  <c:v>3000000</c:v>
                </c:pt>
                <c:pt idx="12">
                  <c:v>4000000</c:v>
                </c:pt>
                <c:pt idx="13">
                  <c:v>5000000</c:v>
                </c:pt>
                <c:pt idx="14">
                  <c:v>6000000</c:v>
                </c:pt>
                <c:pt idx="15">
                  <c:v>7000000</c:v>
                </c:pt>
                <c:pt idx="16">
                  <c:v>8000000</c:v>
                </c:pt>
                <c:pt idx="17">
                  <c:v>9000000</c:v>
                </c:pt>
                <c:pt idx="18">
                  <c:v>10000000</c:v>
                </c:pt>
                <c:pt idx="19">
                  <c:v>20000000</c:v>
                </c:pt>
                <c:pt idx="20">
                  <c:v>30000000</c:v>
                </c:pt>
                <c:pt idx="21">
                  <c:v>40000000</c:v>
                </c:pt>
                <c:pt idx="22">
                  <c:v>50000000</c:v>
                </c:pt>
                <c:pt idx="23">
                  <c:v>60000000</c:v>
                </c:pt>
                <c:pt idx="24">
                  <c:v>70000000</c:v>
                </c:pt>
                <c:pt idx="25">
                  <c:v>80000000</c:v>
                </c:pt>
                <c:pt idx="26">
                  <c:v>90000000</c:v>
                </c:pt>
                <c:pt idx="27">
                  <c:v>100000000</c:v>
                </c:pt>
              </c:numCache>
            </c:numRef>
          </c:cat>
          <c:val>
            <c:numRef>
              <c:f>'DP Fee'!$F$25:$F$52</c:f>
              <c:numCache>
                <c:formatCode>0.000%</c:formatCode>
                <c:ptCount val="28"/>
                <c:pt idx="0">
                  <c:v>0.11</c:v>
                </c:pt>
                <c:pt idx="1">
                  <c:v>0.10777777777777778</c:v>
                </c:pt>
                <c:pt idx="2">
                  <c:v>0.10555555555555556</c:v>
                </c:pt>
                <c:pt idx="3">
                  <c:v>0.10333333333333333</c:v>
                </c:pt>
                <c:pt idx="4">
                  <c:v>0.10111111111111111</c:v>
                </c:pt>
                <c:pt idx="5">
                  <c:v>9.8888888888888887E-2</c:v>
                </c:pt>
                <c:pt idx="6">
                  <c:v>9.6666666666666665E-2</c:v>
                </c:pt>
                <c:pt idx="7">
                  <c:v>9.4444444444444442E-2</c:v>
                </c:pt>
                <c:pt idx="8">
                  <c:v>9.2222222222222219E-2</c:v>
                </c:pt>
                <c:pt idx="9">
                  <c:v>0.09</c:v>
                </c:pt>
                <c:pt idx="10">
                  <c:v>8.8888888888888878E-2</c:v>
                </c:pt>
                <c:pt idx="11">
                  <c:v>8.7777777777777774E-2</c:v>
                </c:pt>
                <c:pt idx="12">
                  <c:v>8.6666666666666656E-2</c:v>
                </c:pt>
                <c:pt idx="13">
                  <c:v>8.5555555555555551E-2</c:v>
                </c:pt>
                <c:pt idx="14">
                  <c:v>8.4444444444444433E-2</c:v>
                </c:pt>
                <c:pt idx="15">
                  <c:v>8.3333333333333329E-2</c:v>
                </c:pt>
                <c:pt idx="16">
                  <c:v>8.222222222222221E-2</c:v>
                </c:pt>
                <c:pt idx="17">
                  <c:v>8.1111111111111106E-2</c:v>
                </c:pt>
                <c:pt idx="18">
                  <c:v>7.9999999999999988E-2</c:v>
                </c:pt>
                <c:pt idx="19">
                  <c:v>7.8888888888888883E-2</c:v>
                </c:pt>
                <c:pt idx="20">
                  <c:v>7.7777777777777779E-2</c:v>
                </c:pt>
                <c:pt idx="21">
                  <c:v>7.6666666666666661E-2</c:v>
                </c:pt>
                <c:pt idx="22">
                  <c:v>7.5555555555555556E-2</c:v>
                </c:pt>
                <c:pt idx="23">
                  <c:v>7.4444444444444438E-2</c:v>
                </c:pt>
                <c:pt idx="24">
                  <c:v>7.3333333333333334E-2</c:v>
                </c:pt>
                <c:pt idx="25">
                  <c:v>7.2222222222222215E-2</c:v>
                </c:pt>
                <c:pt idx="26">
                  <c:v>7.1111111111111111E-2</c:v>
                </c:pt>
                <c:pt idx="27">
                  <c:v>7.0000000000000007E-2</c:v>
                </c:pt>
              </c:numCache>
            </c:numRef>
          </c:val>
          <c:smooth val="0"/>
          <c:extLst>
            <c:ext xmlns:c16="http://schemas.microsoft.com/office/drawing/2014/chart" uri="{C3380CC4-5D6E-409C-BE32-E72D297353CC}">
              <c16:uniqueId val="{00000000-F8AC-4E4A-912E-C147837100A1}"/>
            </c:ext>
          </c:extLst>
        </c:ser>
        <c:ser>
          <c:idx val="4"/>
          <c:order val="1"/>
          <c:tx>
            <c:strRef>
              <c:f>'DP Fee'!$B$13</c:f>
              <c:strCache>
                <c:ptCount val="1"/>
                <c:pt idx="0">
                  <c:v>New Projects</c:v>
                </c:pt>
              </c:strCache>
            </c:strRef>
          </c:tx>
          <c:spPr>
            <a:ln w="19050" cap="rnd">
              <a:solidFill>
                <a:schemeClr val="accent2"/>
              </a:solidFill>
              <a:prstDash val="solid"/>
              <a:round/>
            </a:ln>
            <a:effectLst/>
          </c:spPr>
          <c:marker>
            <c:symbol val="none"/>
          </c:marker>
          <c:cat>
            <c:numRef>
              <c:f>'DP Fee'!$E$25:$E$52</c:f>
              <c:numCache>
                <c:formatCode>_("$"* #,##0_);_("$"* \(#,##0\);_("$"* "-"??_);_(@_)</c:formatCode>
                <c:ptCount val="28"/>
                <c:pt idx="0">
                  <c:v>100000</c:v>
                </c:pt>
                <c:pt idx="1">
                  <c:v>200000</c:v>
                </c:pt>
                <c:pt idx="2">
                  <c:v>300000</c:v>
                </c:pt>
                <c:pt idx="3">
                  <c:v>400000</c:v>
                </c:pt>
                <c:pt idx="4">
                  <c:v>500000</c:v>
                </c:pt>
                <c:pt idx="5">
                  <c:v>600000</c:v>
                </c:pt>
                <c:pt idx="6">
                  <c:v>700000</c:v>
                </c:pt>
                <c:pt idx="7">
                  <c:v>800000</c:v>
                </c:pt>
                <c:pt idx="8">
                  <c:v>900000</c:v>
                </c:pt>
                <c:pt idx="9">
                  <c:v>1000000</c:v>
                </c:pt>
                <c:pt idx="10">
                  <c:v>2000000</c:v>
                </c:pt>
                <c:pt idx="11">
                  <c:v>3000000</c:v>
                </c:pt>
                <c:pt idx="12">
                  <c:v>4000000</c:v>
                </c:pt>
                <c:pt idx="13">
                  <c:v>5000000</c:v>
                </c:pt>
                <c:pt idx="14">
                  <c:v>6000000</c:v>
                </c:pt>
                <c:pt idx="15">
                  <c:v>7000000</c:v>
                </c:pt>
                <c:pt idx="16">
                  <c:v>8000000</c:v>
                </c:pt>
                <c:pt idx="17">
                  <c:v>9000000</c:v>
                </c:pt>
                <c:pt idx="18">
                  <c:v>10000000</c:v>
                </c:pt>
                <c:pt idx="19">
                  <c:v>20000000</c:v>
                </c:pt>
                <c:pt idx="20">
                  <c:v>30000000</c:v>
                </c:pt>
                <c:pt idx="21">
                  <c:v>40000000</c:v>
                </c:pt>
                <c:pt idx="22">
                  <c:v>50000000</c:v>
                </c:pt>
                <c:pt idx="23">
                  <c:v>60000000</c:v>
                </c:pt>
                <c:pt idx="24">
                  <c:v>70000000</c:v>
                </c:pt>
                <c:pt idx="25">
                  <c:v>80000000</c:v>
                </c:pt>
                <c:pt idx="26">
                  <c:v>90000000</c:v>
                </c:pt>
                <c:pt idx="27">
                  <c:v>100000000</c:v>
                </c:pt>
              </c:numCache>
            </c:numRef>
          </c:cat>
          <c:val>
            <c:numRef>
              <c:f>'DP Fee'!$H$25:$H$52</c:f>
              <c:numCache>
                <c:formatCode>0.000%</c:formatCode>
                <c:ptCount val="28"/>
                <c:pt idx="0">
                  <c:v>0.1</c:v>
                </c:pt>
                <c:pt idx="1">
                  <c:v>9.7777777777777783E-2</c:v>
                </c:pt>
                <c:pt idx="2">
                  <c:v>9.555555555555556E-2</c:v>
                </c:pt>
                <c:pt idx="3">
                  <c:v>9.3333333333333338E-2</c:v>
                </c:pt>
                <c:pt idx="4">
                  <c:v>9.1111111111111115E-2</c:v>
                </c:pt>
                <c:pt idx="5">
                  <c:v>8.8888888888888892E-2</c:v>
                </c:pt>
                <c:pt idx="6">
                  <c:v>8.666666666666667E-2</c:v>
                </c:pt>
                <c:pt idx="7">
                  <c:v>8.4444444444444447E-2</c:v>
                </c:pt>
                <c:pt idx="8">
                  <c:v>8.2222222222222224E-2</c:v>
                </c:pt>
                <c:pt idx="9">
                  <c:v>0.08</c:v>
                </c:pt>
                <c:pt idx="10">
                  <c:v>7.8888888888888883E-2</c:v>
                </c:pt>
                <c:pt idx="11">
                  <c:v>7.7777777777777779E-2</c:v>
                </c:pt>
                <c:pt idx="12">
                  <c:v>7.6666666666666661E-2</c:v>
                </c:pt>
                <c:pt idx="13">
                  <c:v>7.5555555555555556E-2</c:v>
                </c:pt>
                <c:pt idx="14">
                  <c:v>7.4444444444444438E-2</c:v>
                </c:pt>
                <c:pt idx="15">
                  <c:v>7.3333333333333334E-2</c:v>
                </c:pt>
                <c:pt idx="16">
                  <c:v>7.2222222222222215E-2</c:v>
                </c:pt>
                <c:pt idx="17">
                  <c:v>7.1111111111111111E-2</c:v>
                </c:pt>
                <c:pt idx="18">
                  <c:v>7.0000000000000007E-2</c:v>
                </c:pt>
                <c:pt idx="19">
                  <c:v>6.8888888888888902E-2</c:v>
                </c:pt>
                <c:pt idx="20">
                  <c:v>6.7777777777777784E-2</c:v>
                </c:pt>
                <c:pt idx="21">
                  <c:v>6.666666666666668E-2</c:v>
                </c:pt>
                <c:pt idx="22">
                  <c:v>6.5555555555555561E-2</c:v>
                </c:pt>
                <c:pt idx="23">
                  <c:v>6.4444444444444457E-2</c:v>
                </c:pt>
                <c:pt idx="24">
                  <c:v>6.3333333333333339E-2</c:v>
                </c:pt>
                <c:pt idx="25">
                  <c:v>6.2222222222222227E-2</c:v>
                </c:pt>
                <c:pt idx="26">
                  <c:v>6.1111111111111116E-2</c:v>
                </c:pt>
                <c:pt idx="27">
                  <c:v>6.0000000000000005E-2</c:v>
                </c:pt>
              </c:numCache>
            </c:numRef>
          </c:val>
          <c:smooth val="0"/>
          <c:extLst>
            <c:ext xmlns:c16="http://schemas.microsoft.com/office/drawing/2014/chart" uri="{C3380CC4-5D6E-409C-BE32-E72D297353CC}">
              <c16:uniqueId val="{00000001-F8AC-4E4A-912E-C147837100A1}"/>
            </c:ext>
          </c:extLst>
        </c:ser>
        <c:ser>
          <c:idx val="5"/>
          <c:order val="2"/>
          <c:tx>
            <c:strRef>
              <c:f>'DP Fee'!$B$14</c:f>
              <c:strCache>
                <c:ptCount val="1"/>
                <c:pt idx="0">
                  <c:v>Level 1 Alterations</c:v>
                </c:pt>
              </c:strCache>
            </c:strRef>
          </c:tx>
          <c:spPr>
            <a:ln w="19050" cap="rnd">
              <a:solidFill>
                <a:schemeClr val="accent6"/>
              </a:solidFill>
              <a:prstDash val="solid"/>
              <a:round/>
            </a:ln>
            <a:effectLst/>
          </c:spPr>
          <c:marker>
            <c:symbol val="none"/>
          </c:marker>
          <c:cat>
            <c:numRef>
              <c:f>'DP Fee'!$E$25:$E$52</c:f>
              <c:numCache>
                <c:formatCode>_("$"* #,##0_);_("$"* \(#,##0\);_("$"* "-"??_);_(@_)</c:formatCode>
                <c:ptCount val="28"/>
                <c:pt idx="0">
                  <c:v>100000</c:v>
                </c:pt>
                <c:pt idx="1">
                  <c:v>200000</c:v>
                </c:pt>
                <c:pt idx="2">
                  <c:v>300000</c:v>
                </c:pt>
                <c:pt idx="3">
                  <c:v>400000</c:v>
                </c:pt>
                <c:pt idx="4">
                  <c:v>500000</c:v>
                </c:pt>
                <c:pt idx="5">
                  <c:v>600000</c:v>
                </c:pt>
                <c:pt idx="6">
                  <c:v>700000</c:v>
                </c:pt>
                <c:pt idx="7">
                  <c:v>800000</c:v>
                </c:pt>
                <c:pt idx="8">
                  <c:v>900000</c:v>
                </c:pt>
                <c:pt idx="9">
                  <c:v>1000000</c:v>
                </c:pt>
                <c:pt idx="10">
                  <c:v>2000000</c:v>
                </c:pt>
                <c:pt idx="11">
                  <c:v>3000000</c:v>
                </c:pt>
                <c:pt idx="12">
                  <c:v>4000000</c:v>
                </c:pt>
                <c:pt idx="13">
                  <c:v>5000000</c:v>
                </c:pt>
                <c:pt idx="14">
                  <c:v>6000000</c:v>
                </c:pt>
                <c:pt idx="15">
                  <c:v>7000000</c:v>
                </c:pt>
                <c:pt idx="16">
                  <c:v>8000000</c:v>
                </c:pt>
                <c:pt idx="17">
                  <c:v>9000000</c:v>
                </c:pt>
                <c:pt idx="18">
                  <c:v>10000000</c:v>
                </c:pt>
                <c:pt idx="19">
                  <c:v>20000000</c:v>
                </c:pt>
                <c:pt idx="20">
                  <c:v>30000000</c:v>
                </c:pt>
                <c:pt idx="21">
                  <c:v>40000000</c:v>
                </c:pt>
                <c:pt idx="22">
                  <c:v>50000000</c:v>
                </c:pt>
                <c:pt idx="23">
                  <c:v>60000000</c:v>
                </c:pt>
                <c:pt idx="24">
                  <c:v>70000000</c:v>
                </c:pt>
                <c:pt idx="25">
                  <c:v>80000000</c:v>
                </c:pt>
                <c:pt idx="26">
                  <c:v>90000000</c:v>
                </c:pt>
                <c:pt idx="27">
                  <c:v>100000000</c:v>
                </c:pt>
              </c:numCache>
            </c:numRef>
          </c:cat>
          <c:val>
            <c:numRef>
              <c:f>'DP Fee'!$J$25:$J$43</c:f>
              <c:numCache>
                <c:formatCode>0.000%</c:formatCode>
                <c:ptCount val="19"/>
                <c:pt idx="0">
                  <c:v>0.09</c:v>
                </c:pt>
                <c:pt idx="1">
                  <c:v>8.7222222222222229E-2</c:v>
                </c:pt>
                <c:pt idx="2">
                  <c:v>8.4444444444444447E-2</c:v>
                </c:pt>
                <c:pt idx="3">
                  <c:v>8.1666666666666665E-2</c:v>
                </c:pt>
                <c:pt idx="4">
                  <c:v>7.8888888888888897E-2</c:v>
                </c:pt>
                <c:pt idx="5">
                  <c:v>7.6111111111111115E-2</c:v>
                </c:pt>
                <c:pt idx="6">
                  <c:v>7.3333333333333334E-2</c:v>
                </c:pt>
                <c:pt idx="7">
                  <c:v>7.0555555555555566E-2</c:v>
                </c:pt>
                <c:pt idx="8">
                  <c:v>6.7777777777777784E-2</c:v>
                </c:pt>
                <c:pt idx="9">
                  <c:v>6.5000000000000002E-2</c:v>
                </c:pt>
                <c:pt idx="10">
                  <c:v>6.3333333333333339E-2</c:v>
                </c:pt>
                <c:pt idx="11">
                  <c:v>6.1666666666666668E-2</c:v>
                </c:pt>
                <c:pt idx="12">
                  <c:v>0.06</c:v>
                </c:pt>
                <c:pt idx="13">
                  <c:v>5.8333333333333334E-2</c:v>
                </c:pt>
                <c:pt idx="14">
                  <c:v>5.6666666666666664E-2</c:v>
                </c:pt>
                <c:pt idx="15">
                  <c:v>5.5E-2</c:v>
                </c:pt>
                <c:pt idx="16">
                  <c:v>5.333333333333333E-2</c:v>
                </c:pt>
                <c:pt idx="17">
                  <c:v>5.1666666666666666E-2</c:v>
                </c:pt>
                <c:pt idx="18">
                  <c:v>0.05</c:v>
                </c:pt>
              </c:numCache>
            </c:numRef>
          </c:val>
          <c:smooth val="0"/>
          <c:extLst>
            <c:ext xmlns:c16="http://schemas.microsoft.com/office/drawing/2014/chart" uri="{C3380CC4-5D6E-409C-BE32-E72D297353CC}">
              <c16:uniqueId val="{00000002-F8AC-4E4A-912E-C147837100A1}"/>
            </c:ext>
          </c:extLst>
        </c:ser>
        <c:dLbls>
          <c:showLegendKey val="0"/>
          <c:showVal val="0"/>
          <c:showCatName val="0"/>
          <c:showSerName val="0"/>
          <c:showPercent val="0"/>
          <c:showBubbleSize val="0"/>
        </c:dLbls>
        <c:smooth val="0"/>
        <c:axId val="578554128"/>
        <c:axId val="578554784"/>
      </c:lineChart>
      <c:catAx>
        <c:axId val="578554128"/>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578554784"/>
        <c:crosses val="autoZero"/>
        <c:auto val="1"/>
        <c:lblAlgn val="ctr"/>
        <c:lblOffset val="100"/>
        <c:noMultiLvlLbl val="1"/>
      </c:catAx>
      <c:valAx>
        <c:axId val="578554784"/>
        <c:scaling>
          <c:orientation val="minMax"/>
          <c:max val="0.11500000000000002"/>
          <c:min val="5.000000000000001E-2"/>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in"/>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554128"/>
        <c:crosses val="autoZero"/>
        <c:crossBetween val="midCat"/>
        <c:minorUnit val="2.5000000000000005E-3"/>
      </c:valAx>
      <c:spPr>
        <a:noFill/>
        <a:ln>
          <a:noFill/>
        </a:ln>
        <a:effectLst/>
      </c:spPr>
    </c:plotArea>
    <c:legend>
      <c:legendPos val="r"/>
      <c:layout>
        <c:manualLayout>
          <c:xMode val="edge"/>
          <c:yMode val="edge"/>
          <c:x val="0.63327540899525825"/>
          <c:y val="2.1172727151781597E-2"/>
          <c:w val="0.33978302056682202"/>
          <c:h val="0.19679502561790713"/>
        </c:manualLayout>
      </c:layout>
      <c:overlay val="0"/>
      <c:spPr>
        <a:solidFill>
          <a:schemeClr val="bg1"/>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20</xdr:col>
      <xdr:colOff>26562</xdr:colOff>
      <xdr:row>20</xdr:row>
      <xdr:rowOff>8285</xdr:rowOff>
    </xdr:from>
    <xdr:to>
      <xdr:col>23</xdr:col>
      <xdr:colOff>1507435</xdr:colOff>
      <xdr:row>40</xdr:row>
      <xdr:rowOff>173935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21</xdr:col>
      <xdr:colOff>1055703</xdr:colOff>
      <xdr:row>0</xdr:row>
      <xdr:rowOff>51288</xdr:rowOff>
    </xdr:from>
    <xdr:to>
      <xdr:col>22</xdr:col>
      <xdr:colOff>432290</xdr:colOff>
      <xdr:row>1</xdr:row>
      <xdr:rowOff>377460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0895" y="51288"/>
          <a:ext cx="893260" cy="89034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2" displayName="Table32" ref="E24:F52" totalsRowShown="0" headerRowDxfId="13" dataDxfId="12">
  <autoFilter ref="E24:F52" xr:uid="{00000000-0009-0000-0100-000001000000}"/>
  <tableColumns count="2">
    <tableColumn id="1" xr3:uid="{00000000-0010-0000-0000-000001000000}" name="MACC" dataDxfId="11"/>
    <tableColumn id="2" xr3:uid="{00000000-0010-0000-0000-000002000000}" name="Percentage" dataDxfId="10" dataCellStyle="Percent">
      <calculatedColumnFormula>#REF!*E25+#REF!</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43" displayName="Table43" ref="G24:H52" totalsRowShown="0" headerRowDxfId="9" dataDxfId="8">
  <autoFilter ref="G24:H52" xr:uid="{00000000-0009-0000-0100-000002000000}"/>
  <tableColumns count="2">
    <tableColumn id="1" xr3:uid="{00000000-0010-0000-0100-000001000000}" name="MACC" dataDxfId="7"/>
    <tableColumn id="2" xr3:uid="{00000000-0010-0000-0100-000002000000}" name="Percentage" dataDxfId="6" dataCellStyle="Percent">
      <calculatedColumnFormula>#REF!*G25+#REF!</calculatedColumnFormula>
    </tableColumn>
  </tableColumns>
  <tableStyleInfo name="TableStyleMedium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e57" displayName="Table57" ref="I24:J43" totalsRowShown="0" headerRowDxfId="5" dataDxfId="4">
  <autoFilter ref="I24:J43" xr:uid="{00000000-0009-0000-0100-000006000000}"/>
  <tableColumns count="2">
    <tableColumn id="1" xr3:uid="{00000000-0010-0000-0200-000001000000}" name="MACC" dataDxfId="3"/>
    <tableColumn id="2" xr3:uid="{00000000-0010-0000-0200-000002000000}" name="Percentage" dataDxfId="2" dataCellStyle="Percent">
      <calculatedColumnFormula>#REF!*I25+#REF!</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126"/>
  <sheetViews>
    <sheetView tabSelected="1" view="pageBreakPreview" zoomScale="130" zoomScaleNormal="130" zoomScaleSheetLayoutView="130" workbookViewId="0">
      <selection activeCell="W2" sqref="W2:X2"/>
    </sheetView>
  </sheetViews>
  <sheetFormatPr defaultRowHeight="15" x14ac:dyDescent="0.25"/>
  <cols>
    <col min="1" max="1" width="2.5703125" style="1" customWidth="1"/>
    <col min="2" max="2" width="24.140625" style="1" hidden="1" customWidth="1"/>
    <col min="3" max="3" width="18.85546875" style="1" hidden="1" customWidth="1"/>
    <col min="4" max="5" width="19.42578125" style="1" hidden="1" customWidth="1"/>
    <col min="6" max="6" width="23.5703125" style="1" hidden="1" customWidth="1"/>
    <col min="7" max="7" width="18.5703125" style="1" hidden="1" customWidth="1"/>
    <col min="8" max="8" width="23.5703125" style="1" hidden="1" customWidth="1"/>
    <col min="9" max="9" width="18.28515625" style="1" hidden="1" customWidth="1"/>
    <col min="10" max="10" width="23.5703125" style="1" hidden="1" customWidth="1"/>
    <col min="11" max="12" width="15.140625" style="1" hidden="1" customWidth="1"/>
    <col min="13" max="13" width="16.5703125" style="1" hidden="1" customWidth="1"/>
    <col min="14" max="14" width="15.140625" style="1" hidden="1" customWidth="1"/>
    <col min="15" max="15" width="7.42578125" style="1" hidden="1" customWidth="1"/>
    <col min="16" max="16" width="16.5703125" style="1" hidden="1" customWidth="1"/>
    <col min="17" max="17" width="7.42578125" style="1" hidden="1" customWidth="1"/>
    <col min="18" max="20" width="5.7109375" style="1" hidden="1" customWidth="1"/>
    <col min="21" max="23" width="22.7109375" style="1" customWidth="1"/>
    <col min="24" max="24" width="22.7109375" style="49" customWidth="1"/>
    <col min="25" max="25" width="6.140625" style="1" customWidth="1"/>
    <col min="26" max="28" width="18.7109375" style="1" customWidth="1"/>
    <col min="29" max="29" width="18.7109375" style="2" customWidth="1"/>
    <col min="30" max="31" width="18.7109375" style="1" customWidth="1"/>
    <col min="32" max="32" width="11.85546875" style="1" customWidth="1"/>
    <col min="33" max="33" width="18.7109375" style="2" customWidth="1"/>
    <col min="34" max="36" width="18.7109375" style="1" customWidth="1"/>
    <col min="37" max="37" width="18.7109375" style="2" customWidth="1"/>
    <col min="38" max="38" width="18.7109375" style="1" customWidth="1"/>
    <col min="39" max="39" width="6.5703125" style="1" customWidth="1"/>
    <col min="40" max="16384" width="9.140625" style="1"/>
  </cols>
  <sheetData>
    <row r="1" spans="2:38" ht="44.25" customHeight="1" x14ac:dyDescent="0.25">
      <c r="U1" s="126" t="s">
        <v>36</v>
      </c>
      <c r="V1" s="127"/>
      <c r="W1" s="128" t="s">
        <v>34</v>
      </c>
      <c r="X1" s="129"/>
    </row>
    <row r="2" spans="2:38" ht="70.5" customHeight="1" x14ac:dyDescent="0.25">
      <c r="U2" s="130" t="s">
        <v>39</v>
      </c>
      <c r="V2" s="131"/>
      <c r="W2" s="132" t="s">
        <v>33</v>
      </c>
      <c r="X2" s="133"/>
    </row>
    <row r="3" spans="2:38" ht="21.75" customHeight="1" x14ac:dyDescent="0.25">
      <c r="U3" s="134"/>
      <c r="V3" s="134"/>
      <c r="W3" s="134"/>
      <c r="X3" s="134"/>
    </row>
    <row r="4" spans="2:38" ht="18.75" x14ac:dyDescent="0.3">
      <c r="U4" s="125" t="s">
        <v>32</v>
      </c>
      <c r="V4" s="125"/>
      <c r="W4" s="125"/>
      <c r="X4" s="125"/>
    </row>
    <row r="5" spans="2:38" ht="8.25" customHeight="1" x14ac:dyDescent="0.25">
      <c r="U5" s="3"/>
      <c r="V5" s="3"/>
      <c r="W5" s="3"/>
      <c r="X5" s="4"/>
    </row>
    <row r="6" spans="2:38" x14ac:dyDescent="0.25">
      <c r="U6" s="121" t="s">
        <v>10</v>
      </c>
      <c r="V6" s="121" t="s">
        <v>8</v>
      </c>
      <c r="W6" s="122" t="s">
        <v>37</v>
      </c>
      <c r="X6" s="123" t="s">
        <v>38</v>
      </c>
    </row>
    <row r="7" spans="2:38" ht="24" customHeight="1" x14ac:dyDescent="0.25">
      <c r="C7" s="1" t="s">
        <v>5</v>
      </c>
      <c r="D7" s="1" t="s">
        <v>4</v>
      </c>
      <c r="U7" s="121"/>
      <c r="V7" s="121"/>
      <c r="W7" s="122"/>
      <c r="X7" s="124"/>
    </row>
    <row r="8" spans="2:38" s="6" customFormat="1" ht="18.95" customHeight="1" x14ac:dyDescent="0.25">
      <c r="B8" s="5"/>
      <c r="C8" s="5"/>
      <c r="D8" s="5"/>
      <c r="E8" s="5"/>
      <c r="F8" s="5"/>
      <c r="G8" s="5"/>
      <c r="H8" s="5"/>
      <c r="I8" s="5"/>
      <c r="J8" s="5"/>
      <c r="K8" s="5"/>
      <c r="L8" s="5"/>
      <c r="M8" s="5"/>
      <c r="N8" s="5"/>
      <c r="U8" s="7" t="s">
        <v>16</v>
      </c>
      <c r="V8" s="90"/>
      <c r="W8" s="8" t="str">
        <f>IF(V8&lt;100000,"N/A",IF(V8&lt;=1000000,C18*V8+D18,IF(V8&lt;=10000000,E18*V8+F18,IF(V8&lt;=100000000,G18*V8+H18,IF(V8&gt;100000000,"N/A")))))</f>
        <v>N/A</v>
      </c>
      <c r="X8" s="9" t="e">
        <f>V8*W8</f>
        <v>#VALUE!</v>
      </c>
      <c r="AC8" s="10"/>
      <c r="AG8" s="10"/>
      <c r="AK8" s="10"/>
    </row>
    <row r="9" spans="2:38" ht="18.95" customHeight="1" x14ac:dyDescent="0.25">
      <c r="C9" s="114" t="s">
        <v>11</v>
      </c>
      <c r="D9" s="114"/>
      <c r="E9" s="114"/>
      <c r="F9" s="114"/>
      <c r="G9" s="115" t="s">
        <v>12</v>
      </c>
      <c r="H9" s="115"/>
      <c r="I9" s="115"/>
      <c r="J9" s="115"/>
      <c r="K9" s="100" t="s">
        <v>13</v>
      </c>
      <c r="L9" s="100"/>
      <c r="M9" s="100"/>
      <c r="N9" s="100"/>
      <c r="U9" s="7" t="s">
        <v>15</v>
      </c>
      <c r="V9" s="91"/>
      <c r="W9" s="11" t="str">
        <f>IF(V9&lt;100000,"N/A",IF(V9&lt;=1000000,C19*V9+D19,IF(V9&lt;=10000000,E19*V9+F19,IF(V9&lt;=100000000,G19*V9+H19,IF(V9&gt;100000000,"N/A")))))</f>
        <v>N/A</v>
      </c>
      <c r="X9" s="12" t="e">
        <f t="shared" ref="X9" si="0">V9*W9</f>
        <v>#VALUE!</v>
      </c>
    </row>
    <row r="10" spans="2:38" ht="18.95" customHeight="1" x14ac:dyDescent="0.25">
      <c r="C10" s="114" t="s">
        <v>0</v>
      </c>
      <c r="D10" s="114"/>
      <c r="E10" s="114" t="s">
        <v>3</v>
      </c>
      <c r="F10" s="114"/>
      <c r="G10" s="115" t="s">
        <v>0</v>
      </c>
      <c r="H10" s="115"/>
      <c r="I10" s="115" t="s">
        <v>3</v>
      </c>
      <c r="J10" s="115"/>
      <c r="K10" s="100" t="s">
        <v>0</v>
      </c>
      <c r="L10" s="100"/>
      <c r="M10" s="100" t="s">
        <v>3</v>
      </c>
      <c r="N10" s="100"/>
      <c r="U10" s="7" t="s">
        <v>14</v>
      </c>
      <c r="V10" s="91"/>
      <c r="W10" s="11" t="str">
        <f>IF(V10&lt;100000,"N/A",IF(V10&lt;=1000000,C20*V10+D20,IF(V10&lt;=10000000,E20*V10+F20,IF(V10&gt;10000000,"N/A"))))</f>
        <v>N/A</v>
      </c>
      <c r="X10" s="12" t="e">
        <f>V10*W10</f>
        <v>#VALUE!</v>
      </c>
    </row>
    <row r="11" spans="2:38" x14ac:dyDescent="0.25">
      <c r="C11" s="13" t="s">
        <v>1</v>
      </c>
      <c r="D11" s="13" t="s">
        <v>2</v>
      </c>
      <c r="E11" s="13" t="s">
        <v>1</v>
      </c>
      <c r="F11" s="13" t="s">
        <v>2</v>
      </c>
      <c r="G11" s="14" t="s">
        <v>1</v>
      </c>
      <c r="H11" s="14" t="s">
        <v>2</v>
      </c>
      <c r="I11" s="14" t="s">
        <v>1</v>
      </c>
      <c r="J11" s="14" t="s">
        <v>2</v>
      </c>
      <c r="K11" s="15" t="s">
        <v>1</v>
      </c>
      <c r="L11" s="15" t="s">
        <v>2</v>
      </c>
      <c r="M11" s="15" t="s">
        <v>1</v>
      </c>
      <c r="N11" s="15" t="s">
        <v>2</v>
      </c>
      <c r="U11" s="16"/>
      <c r="V11" s="16"/>
      <c r="W11" s="16"/>
      <c r="X11" s="17"/>
    </row>
    <row r="12" spans="2:38" ht="15" customHeight="1" x14ac:dyDescent="0.25">
      <c r="B12" s="18" t="s">
        <v>16</v>
      </c>
      <c r="C12" s="19">
        <v>100000</v>
      </c>
      <c r="D12" s="20">
        <f>G62</f>
        <v>0.11</v>
      </c>
      <c r="E12" s="21">
        <v>1000000</v>
      </c>
      <c r="F12" s="20">
        <f>I62</f>
        <v>0.09</v>
      </c>
      <c r="G12" s="22">
        <v>1000000</v>
      </c>
      <c r="H12" s="23">
        <f>K62</f>
        <v>0.09</v>
      </c>
      <c r="I12" s="22">
        <v>10000000</v>
      </c>
      <c r="J12" s="24">
        <f>M62</f>
        <v>0.08</v>
      </c>
      <c r="K12" s="25">
        <v>10000000</v>
      </c>
      <c r="L12" s="26">
        <f>O62</f>
        <v>0.08</v>
      </c>
      <c r="M12" s="25">
        <v>100000000</v>
      </c>
      <c r="N12" s="27">
        <f>Q62</f>
        <v>7.0000000000000007E-2</v>
      </c>
      <c r="U12" s="92" t="s">
        <v>35</v>
      </c>
      <c r="V12" s="92"/>
      <c r="W12" s="92"/>
      <c r="X12" s="92"/>
      <c r="Y12" s="28"/>
      <c r="Z12" s="29"/>
      <c r="AA12" s="29"/>
      <c r="AB12" s="29"/>
      <c r="AC12" s="30"/>
      <c r="AD12" s="29"/>
      <c r="AE12" s="29"/>
      <c r="AF12" s="29"/>
      <c r="AG12" s="30"/>
      <c r="AH12" s="29"/>
      <c r="AI12" s="29"/>
      <c r="AJ12" s="29"/>
      <c r="AK12" s="30"/>
      <c r="AL12" s="29"/>
    </row>
    <row r="13" spans="2:38" x14ac:dyDescent="0.25">
      <c r="B13" s="18" t="s">
        <v>15</v>
      </c>
      <c r="C13" s="19">
        <v>100000</v>
      </c>
      <c r="D13" s="20">
        <f>G65</f>
        <v>0.1</v>
      </c>
      <c r="E13" s="21">
        <v>1000000</v>
      </c>
      <c r="F13" s="20">
        <f>I65</f>
        <v>0.08</v>
      </c>
      <c r="G13" s="22">
        <v>1000000</v>
      </c>
      <c r="H13" s="23">
        <f>K65</f>
        <v>0.08</v>
      </c>
      <c r="I13" s="22">
        <v>10000000</v>
      </c>
      <c r="J13" s="24">
        <f>M65</f>
        <v>7.0000000000000007E-2</v>
      </c>
      <c r="K13" s="25">
        <v>10000000</v>
      </c>
      <c r="L13" s="26">
        <f>O65</f>
        <v>7.0000000000000007E-2</v>
      </c>
      <c r="M13" s="25">
        <v>100000000</v>
      </c>
      <c r="N13" s="27">
        <f>Q65</f>
        <v>0.06</v>
      </c>
      <c r="U13" s="92"/>
      <c r="V13" s="92"/>
      <c r="W13" s="92"/>
      <c r="X13" s="92"/>
    </row>
    <row r="14" spans="2:38" ht="15" customHeight="1" x14ac:dyDescent="0.25">
      <c r="B14" s="18" t="s">
        <v>14</v>
      </c>
      <c r="C14" s="19">
        <v>100000</v>
      </c>
      <c r="D14" s="20">
        <f>G68</f>
        <v>0.09</v>
      </c>
      <c r="E14" s="21">
        <v>1000000</v>
      </c>
      <c r="F14" s="20">
        <f>I68</f>
        <v>6.5000000000000002E-2</v>
      </c>
      <c r="G14" s="22">
        <v>1000000</v>
      </c>
      <c r="H14" s="23">
        <f>K68</f>
        <v>6.5000000000000002E-2</v>
      </c>
      <c r="I14" s="22">
        <v>10000000</v>
      </c>
      <c r="J14" s="24">
        <f>M68</f>
        <v>0.05</v>
      </c>
      <c r="K14" s="31"/>
      <c r="L14" s="32"/>
      <c r="M14" s="31"/>
      <c r="N14" s="32"/>
      <c r="U14" s="92"/>
      <c r="V14" s="92"/>
      <c r="W14" s="92"/>
      <c r="X14" s="92"/>
    </row>
    <row r="15" spans="2:38" x14ac:dyDescent="0.25">
      <c r="U15" s="92"/>
      <c r="V15" s="92"/>
      <c r="W15" s="92"/>
      <c r="X15" s="92"/>
    </row>
    <row r="16" spans="2:38" x14ac:dyDescent="0.25">
      <c r="C16" s="114" t="s">
        <v>11</v>
      </c>
      <c r="D16" s="114"/>
      <c r="E16" s="115" t="s">
        <v>12</v>
      </c>
      <c r="F16" s="115"/>
      <c r="G16" s="100" t="s">
        <v>13</v>
      </c>
      <c r="H16" s="100"/>
      <c r="U16" s="92"/>
      <c r="V16" s="92"/>
      <c r="W16" s="92"/>
      <c r="X16" s="92"/>
    </row>
    <row r="17" spans="2:24" ht="15" customHeight="1" x14ac:dyDescent="0.25">
      <c r="C17" s="13" t="s">
        <v>6</v>
      </c>
      <c r="D17" s="13" t="s">
        <v>7</v>
      </c>
      <c r="E17" s="14" t="s">
        <v>6</v>
      </c>
      <c r="F17" s="14" t="s">
        <v>7</v>
      </c>
      <c r="G17" s="15" t="s">
        <v>6</v>
      </c>
      <c r="H17" s="15" t="s">
        <v>7</v>
      </c>
      <c r="U17" s="92"/>
      <c r="V17" s="92"/>
      <c r="W17" s="92"/>
      <c r="X17" s="92"/>
    </row>
    <row r="18" spans="2:24" x14ac:dyDescent="0.25">
      <c r="B18" s="18" t="s">
        <v>16</v>
      </c>
      <c r="C18" s="33">
        <f>(F12-D12)/(E12-C12)</f>
        <v>-2.2222222222222227E-8</v>
      </c>
      <c r="D18" s="34">
        <f>(-C18*C12)+D12</f>
        <v>0.11222222222222222</v>
      </c>
      <c r="E18" s="35">
        <f>(J12-H12)/(I12-G12)</f>
        <v>-1.1111111111111107E-9</v>
      </c>
      <c r="F18" s="36">
        <f>(-E18*G12)+H12</f>
        <v>9.1111111111111101E-2</v>
      </c>
      <c r="G18" s="37">
        <f>(N12-L12)/(M12-K12)</f>
        <v>-1.1111111111111105E-10</v>
      </c>
      <c r="H18" s="38">
        <f>(-G18*K12)+L12</f>
        <v>8.1111111111111106E-2</v>
      </c>
      <c r="U18" s="92"/>
      <c r="V18" s="92"/>
      <c r="W18" s="92"/>
      <c r="X18" s="92"/>
    </row>
    <row r="19" spans="2:24" x14ac:dyDescent="0.25">
      <c r="B19" s="18" t="s">
        <v>15</v>
      </c>
      <c r="C19" s="33">
        <f>(F13-D13)/(E13-C13)</f>
        <v>-2.2222222222222227E-8</v>
      </c>
      <c r="D19" s="34">
        <f>(-C19*C13)+D13</f>
        <v>0.10222222222222223</v>
      </c>
      <c r="E19" s="35">
        <f>(J13-H13)/(I13-G13)</f>
        <v>-1.1111111111111107E-9</v>
      </c>
      <c r="F19" s="36">
        <f>(-E19*G13)+H13</f>
        <v>8.1111111111111106E-2</v>
      </c>
      <c r="G19" s="37">
        <f>(N13-L13)/(M13-K13)</f>
        <v>-1.1111111111111121E-10</v>
      </c>
      <c r="H19" s="38">
        <f>(-G19*K13)+L13</f>
        <v>7.1111111111111125E-2</v>
      </c>
      <c r="U19" s="92"/>
      <c r="V19" s="92"/>
      <c r="W19" s="92"/>
      <c r="X19" s="92"/>
    </row>
    <row r="20" spans="2:24" x14ac:dyDescent="0.25">
      <c r="B20" s="18" t="s">
        <v>14</v>
      </c>
      <c r="C20" s="33">
        <f>(F14-D14)/(E14-C14)</f>
        <v>-2.7777777777777771E-8</v>
      </c>
      <c r="D20" s="34">
        <f>(-C20*C14)+D14</f>
        <v>9.2777777777777778E-2</v>
      </c>
      <c r="E20" s="35">
        <f>(J14-H14)/(I14-G14)</f>
        <v>-1.6666666666666667E-9</v>
      </c>
      <c r="F20" s="36">
        <f>(-E20*G14)+H14</f>
        <v>6.6666666666666666E-2</v>
      </c>
      <c r="G20" s="39"/>
      <c r="H20" s="40"/>
      <c r="U20" s="92"/>
      <c r="V20" s="92"/>
      <c r="W20" s="92"/>
      <c r="X20" s="92"/>
    </row>
    <row r="21" spans="2:24" x14ac:dyDescent="0.25">
      <c r="U21" s="41"/>
      <c r="V21" s="41"/>
      <c r="W21" s="41"/>
      <c r="X21" s="41"/>
    </row>
    <row r="22" spans="2:24" ht="15.75" customHeight="1" x14ac:dyDescent="0.25">
      <c r="U22" s="41"/>
      <c r="V22" s="41"/>
      <c r="W22" s="41"/>
      <c r="X22" s="42"/>
    </row>
    <row r="23" spans="2:24" x14ac:dyDescent="0.25">
      <c r="B23" s="29"/>
      <c r="C23" s="93"/>
      <c r="D23" s="93"/>
      <c r="E23" s="93" t="s">
        <v>16</v>
      </c>
      <c r="F23" s="93"/>
      <c r="G23" s="93" t="s">
        <v>15</v>
      </c>
      <c r="H23" s="93"/>
      <c r="I23" s="93" t="s">
        <v>14</v>
      </c>
      <c r="J23" s="93"/>
      <c r="U23" s="16"/>
      <c r="V23" s="16"/>
      <c r="W23" s="16"/>
      <c r="X23" s="17"/>
    </row>
    <row r="24" spans="2:24" x14ac:dyDescent="0.25">
      <c r="C24" s="43"/>
      <c r="D24" s="43"/>
      <c r="E24" s="43" t="s">
        <v>8</v>
      </c>
      <c r="F24" s="43" t="s">
        <v>9</v>
      </c>
      <c r="G24" s="43" t="s">
        <v>8</v>
      </c>
      <c r="H24" s="43" t="s">
        <v>9</v>
      </c>
      <c r="I24" s="43" t="s">
        <v>8</v>
      </c>
      <c r="J24" s="43" t="s">
        <v>9</v>
      </c>
      <c r="U24" s="16"/>
      <c r="V24" s="16"/>
      <c r="W24" s="16"/>
      <c r="X24" s="17"/>
    </row>
    <row r="25" spans="2:24" x14ac:dyDescent="0.25">
      <c r="C25" s="2"/>
      <c r="D25" s="44"/>
      <c r="E25" s="45">
        <v>100000</v>
      </c>
      <c r="F25" s="44">
        <f>$C$18*E25+$D$18</f>
        <v>0.11</v>
      </c>
      <c r="G25" s="45">
        <v>100000</v>
      </c>
      <c r="H25" s="44">
        <f>$C$19*G25+$D$19</f>
        <v>0.1</v>
      </c>
      <c r="I25" s="45">
        <v>100000</v>
      </c>
      <c r="J25" s="44">
        <f>$C$20*I25+$D$20</f>
        <v>0.09</v>
      </c>
      <c r="K25" s="93"/>
      <c r="L25" s="93"/>
      <c r="M25" s="29"/>
      <c r="N25" s="29"/>
      <c r="U25" s="16"/>
      <c r="V25" s="16"/>
      <c r="W25" s="16"/>
      <c r="X25" s="17"/>
    </row>
    <row r="26" spans="2:24" x14ac:dyDescent="0.25">
      <c r="C26" s="2"/>
      <c r="D26" s="44"/>
      <c r="E26" s="45">
        <v>200000</v>
      </c>
      <c r="F26" s="44">
        <f t="shared" ref="F26:F34" si="1">$C$18*E26+$D$18</f>
        <v>0.10777777777777778</v>
      </c>
      <c r="G26" s="45">
        <v>200000</v>
      </c>
      <c r="H26" s="44">
        <f t="shared" ref="H26:H34" si="2">$C$19*G26+$D$19</f>
        <v>9.7777777777777783E-2</v>
      </c>
      <c r="I26" s="45">
        <v>200000</v>
      </c>
      <c r="J26" s="44">
        <f t="shared" ref="J26:J34" si="3">$C$20*I26+$D$20</f>
        <v>8.7222222222222229E-2</v>
      </c>
      <c r="K26" s="43"/>
      <c r="L26" s="43"/>
      <c r="U26" s="16"/>
      <c r="V26" s="16"/>
      <c r="W26" s="16"/>
      <c r="X26" s="17"/>
    </row>
    <row r="27" spans="2:24" s="29" customFormat="1" ht="15" customHeight="1" x14ac:dyDescent="0.25">
      <c r="B27" s="1"/>
      <c r="C27" s="2"/>
      <c r="D27" s="44"/>
      <c r="E27" s="45">
        <v>300000</v>
      </c>
      <c r="F27" s="44">
        <f t="shared" si="1"/>
        <v>0.10555555555555556</v>
      </c>
      <c r="G27" s="45">
        <v>300000</v>
      </c>
      <c r="H27" s="44">
        <f t="shared" si="2"/>
        <v>9.555555555555556E-2</v>
      </c>
      <c r="I27" s="45">
        <v>300000</v>
      </c>
      <c r="J27" s="44">
        <f t="shared" si="3"/>
        <v>8.4444444444444447E-2</v>
      </c>
      <c r="K27" s="2"/>
      <c r="L27" s="46"/>
      <c r="M27" s="1"/>
      <c r="N27" s="1"/>
      <c r="U27" s="16"/>
      <c r="V27" s="16"/>
      <c r="W27" s="47"/>
      <c r="X27" s="48"/>
    </row>
    <row r="28" spans="2:24" x14ac:dyDescent="0.25">
      <c r="C28" s="2"/>
      <c r="D28" s="44"/>
      <c r="E28" s="45">
        <v>400000</v>
      </c>
      <c r="F28" s="44">
        <f t="shared" si="1"/>
        <v>0.10333333333333333</v>
      </c>
      <c r="G28" s="45">
        <v>400000</v>
      </c>
      <c r="H28" s="44">
        <f t="shared" si="2"/>
        <v>9.3333333333333338E-2</v>
      </c>
      <c r="I28" s="45">
        <v>400000</v>
      </c>
      <c r="J28" s="44">
        <f t="shared" si="3"/>
        <v>8.1666666666666665E-2</v>
      </c>
      <c r="K28" s="2"/>
      <c r="L28" s="46"/>
      <c r="U28" s="16"/>
      <c r="V28" s="16"/>
      <c r="W28" s="16"/>
      <c r="X28" s="17"/>
    </row>
    <row r="29" spans="2:24" x14ac:dyDescent="0.25">
      <c r="C29" s="2"/>
      <c r="D29" s="44"/>
      <c r="E29" s="45">
        <v>500000</v>
      </c>
      <c r="F29" s="44">
        <f t="shared" si="1"/>
        <v>0.10111111111111111</v>
      </c>
      <c r="G29" s="45">
        <v>500000</v>
      </c>
      <c r="H29" s="44">
        <f t="shared" si="2"/>
        <v>9.1111111111111115E-2</v>
      </c>
      <c r="I29" s="45">
        <v>500000</v>
      </c>
      <c r="J29" s="44">
        <f t="shared" si="3"/>
        <v>7.8888888888888897E-2</v>
      </c>
      <c r="K29" s="2"/>
      <c r="L29" s="46"/>
      <c r="U29" s="16"/>
      <c r="V29" s="16"/>
      <c r="W29" s="16"/>
      <c r="X29" s="17"/>
    </row>
    <row r="30" spans="2:24" x14ac:dyDescent="0.25">
      <c r="C30" s="2"/>
      <c r="D30" s="44"/>
      <c r="E30" s="45">
        <v>600000</v>
      </c>
      <c r="F30" s="44">
        <f t="shared" si="1"/>
        <v>9.8888888888888887E-2</v>
      </c>
      <c r="G30" s="45">
        <v>600000</v>
      </c>
      <c r="H30" s="44">
        <f t="shared" si="2"/>
        <v>8.8888888888888892E-2</v>
      </c>
      <c r="I30" s="45">
        <v>600000</v>
      </c>
      <c r="J30" s="44">
        <f t="shared" si="3"/>
        <v>7.6111111111111115E-2</v>
      </c>
      <c r="K30" s="2"/>
      <c r="L30" s="46"/>
      <c r="U30" s="16"/>
      <c r="V30" s="16"/>
      <c r="W30" s="16"/>
      <c r="X30" s="17"/>
    </row>
    <row r="31" spans="2:24" x14ac:dyDescent="0.25">
      <c r="C31" s="2"/>
      <c r="D31" s="44"/>
      <c r="E31" s="45">
        <v>700000</v>
      </c>
      <c r="F31" s="44">
        <f t="shared" si="1"/>
        <v>9.6666666666666665E-2</v>
      </c>
      <c r="G31" s="45">
        <v>700000</v>
      </c>
      <c r="H31" s="44">
        <f t="shared" si="2"/>
        <v>8.666666666666667E-2</v>
      </c>
      <c r="I31" s="45">
        <v>700000</v>
      </c>
      <c r="J31" s="44">
        <f t="shared" si="3"/>
        <v>7.3333333333333334E-2</v>
      </c>
      <c r="U31" s="16"/>
      <c r="V31" s="16"/>
      <c r="W31" s="16"/>
      <c r="X31" s="17"/>
    </row>
    <row r="32" spans="2:24" x14ac:dyDescent="0.25">
      <c r="C32" s="2"/>
      <c r="D32" s="44"/>
      <c r="E32" s="45">
        <v>800000</v>
      </c>
      <c r="F32" s="44">
        <f t="shared" si="1"/>
        <v>9.4444444444444442E-2</v>
      </c>
      <c r="G32" s="45">
        <v>800000</v>
      </c>
      <c r="H32" s="44">
        <f t="shared" si="2"/>
        <v>8.4444444444444447E-2</v>
      </c>
      <c r="I32" s="45">
        <v>800000</v>
      </c>
      <c r="J32" s="44">
        <f t="shared" si="3"/>
        <v>7.0555555555555566E-2</v>
      </c>
      <c r="U32" s="16"/>
      <c r="V32" s="16"/>
      <c r="W32" s="16"/>
      <c r="X32" s="17"/>
    </row>
    <row r="33" spans="3:24" x14ac:dyDescent="0.25">
      <c r="C33" s="2"/>
      <c r="D33" s="44"/>
      <c r="E33" s="45">
        <v>900000</v>
      </c>
      <c r="F33" s="44">
        <f t="shared" si="1"/>
        <v>9.2222222222222219E-2</v>
      </c>
      <c r="G33" s="45">
        <v>900000</v>
      </c>
      <c r="H33" s="44">
        <f t="shared" si="2"/>
        <v>8.2222222222222224E-2</v>
      </c>
      <c r="I33" s="45">
        <v>900000</v>
      </c>
      <c r="J33" s="44">
        <f t="shared" si="3"/>
        <v>6.7777777777777784E-2</v>
      </c>
      <c r="U33" s="16"/>
      <c r="V33" s="16"/>
      <c r="W33" s="16"/>
      <c r="X33" s="17"/>
    </row>
    <row r="34" spans="3:24" x14ac:dyDescent="0.25">
      <c r="C34" s="2"/>
      <c r="D34" s="44"/>
      <c r="E34" s="45">
        <v>1000000</v>
      </c>
      <c r="F34" s="44">
        <f t="shared" si="1"/>
        <v>0.09</v>
      </c>
      <c r="G34" s="45">
        <v>1000000</v>
      </c>
      <c r="H34" s="44">
        <f t="shared" si="2"/>
        <v>0.08</v>
      </c>
      <c r="I34" s="45">
        <v>1000000</v>
      </c>
      <c r="J34" s="44">
        <f t="shared" si="3"/>
        <v>6.5000000000000002E-2</v>
      </c>
      <c r="U34" s="16"/>
      <c r="V34" s="16"/>
      <c r="W34" s="16"/>
      <c r="X34" s="17"/>
    </row>
    <row r="35" spans="3:24" x14ac:dyDescent="0.25">
      <c r="C35" s="2"/>
      <c r="D35" s="44"/>
      <c r="E35" s="45">
        <v>2000000</v>
      </c>
      <c r="F35" s="44">
        <f>$E$18*E35+$F$18</f>
        <v>8.8888888888888878E-2</v>
      </c>
      <c r="G35" s="45">
        <v>2000000</v>
      </c>
      <c r="H35" s="44">
        <f>$E$19*G35+$F$19</f>
        <v>7.8888888888888883E-2</v>
      </c>
      <c r="I35" s="45">
        <v>2000000</v>
      </c>
      <c r="J35" s="44">
        <f>$E$20*I35+$F$20</f>
        <v>6.3333333333333339E-2</v>
      </c>
      <c r="U35" s="16"/>
      <c r="V35" s="16"/>
      <c r="W35" s="16"/>
      <c r="X35" s="17"/>
    </row>
    <row r="36" spans="3:24" x14ac:dyDescent="0.25">
      <c r="C36" s="2"/>
      <c r="D36" s="44"/>
      <c r="E36" s="45">
        <v>3000000</v>
      </c>
      <c r="F36" s="44">
        <f t="shared" ref="F36:F43" si="4">$E$18*E36+$F$18</f>
        <v>8.7777777777777774E-2</v>
      </c>
      <c r="G36" s="45">
        <v>3000000</v>
      </c>
      <c r="H36" s="44">
        <f t="shared" ref="H36:H43" si="5">$E$19*G36+$F$19</f>
        <v>7.7777777777777779E-2</v>
      </c>
      <c r="I36" s="45">
        <v>3000000</v>
      </c>
      <c r="J36" s="44">
        <f t="shared" ref="J36:J43" si="6">$E$20*I36+$F$20</f>
        <v>6.1666666666666668E-2</v>
      </c>
      <c r="U36" s="16"/>
      <c r="V36" s="16"/>
      <c r="W36" s="16"/>
      <c r="X36" s="17"/>
    </row>
    <row r="37" spans="3:24" x14ac:dyDescent="0.25">
      <c r="C37" s="2"/>
      <c r="D37" s="44"/>
      <c r="E37" s="45">
        <v>4000000</v>
      </c>
      <c r="F37" s="44">
        <f t="shared" si="4"/>
        <v>8.6666666666666656E-2</v>
      </c>
      <c r="G37" s="45">
        <v>4000000</v>
      </c>
      <c r="H37" s="44">
        <f t="shared" si="5"/>
        <v>7.6666666666666661E-2</v>
      </c>
      <c r="I37" s="45">
        <v>4000000</v>
      </c>
      <c r="J37" s="44">
        <f t="shared" si="6"/>
        <v>0.06</v>
      </c>
      <c r="U37" s="16"/>
      <c r="V37" s="16"/>
      <c r="W37" s="16"/>
      <c r="X37" s="17"/>
    </row>
    <row r="38" spans="3:24" x14ac:dyDescent="0.25">
      <c r="C38" s="2"/>
      <c r="D38" s="44"/>
      <c r="E38" s="45">
        <v>5000000</v>
      </c>
      <c r="F38" s="44">
        <f t="shared" si="4"/>
        <v>8.5555555555555551E-2</v>
      </c>
      <c r="G38" s="45">
        <v>5000000</v>
      </c>
      <c r="H38" s="44">
        <f t="shared" si="5"/>
        <v>7.5555555555555556E-2</v>
      </c>
      <c r="I38" s="45">
        <v>5000000</v>
      </c>
      <c r="J38" s="44">
        <f t="shared" si="6"/>
        <v>5.8333333333333334E-2</v>
      </c>
      <c r="U38" s="16"/>
      <c r="V38" s="16"/>
      <c r="W38" s="16"/>
      <c r="X38" s="17"/>
    </row>
    <row r="39" spans="3:24" x14ac:dyDescent="0.25">
      <c r="C39" s="2"/>
      <c r="D39" s="44"/>
      <c r="E39" s="45">
        <v>6000000</v>
      </c>
      <c r="F39" s="44">
        <f t="shared" si="4"/>
        <v>8.4444444444444433E-2</v>
      </c>
      <c r="G39" s="45">
        <v>6000000</v>
      </c>
      <c r="H39" s="44">
        <f t="shared" si="5"/>
        <v>7.4444444444444438E-2</v>
      </c>
      <c r="I39" s="45">
        <v>6000000</v>
      </c>
      <c r="J39" s="44">
        <f t="shared" si="6"/>
        <v>5.6666666666666664E-2</v>
      </c>
      <c r="U39" s="16"/>
      <c r="V39" s="16"/>
      <c r="W39" s="16"/>
      <c r="X39" s="17"/>
    </row>
    <row r="40" spans="3:24" ht="15" customHeight="1" x14ac:dyDescent="0.25">
      <c r="C40" s="2"/>
      <c r="D40" s="44"/>
      <c r="E40" s="45">
        <v>7000000</v>
      </c>
      <c r="F40" s="44">
        <f t="shared" si="4"/>
        <v>8.3333333333333329E-2</v>
      </c>
      <c r="G40" s="45">
        <v>7000000</v>
      </c>
      <c r="H40" s="44">
        <f t="shared" si="5"/>
        <v>7.3333333333333334E-2</v>
      </c>
      <c r="I40" s="45">
        <v>7000000</v>
      </c>
      <c r="J40" s="44">
        <f t="shared" si="6"/>
        <v>5.5E-2</v>
      </c>
      <c r="U40" s="16"/>
      <c r="V40" s="16"/>
      <c r="W40" s="16"/>
      <c r="X40" s="17"/>
    </row>
    <row r="41" spans="3:24" ht="15" customHeight="1" x14ac:dyDescent="0.25">
      <c r="C41" s="2"/>
      <c r="D41" s="44"/>
      <c r="E41" s="45">
        <v>8000000</v>
      </c>
      <c r="F41" s="44">
        <f t="shared" si="4"/>
        <v>8.222222222222221E-2</v>
      </c>
      <c r="G41" s="45">
        <v>8000000</v>
      </c>
      <c r="H41" s="44">
        <f t="shared" si="5"/>
        <v>7.2222222222222215E-2</v>
      </c>
      <c r="I41" s="45">
        <v>8000000</v>
      </c>
      <c r="J41" s="44">
        <f t="shared" si="6"/>
        <v>5.333333333333333E-2</v>
      </c>
      <c r="U41" s="16"/>
      <c r="V41" s="16"/>
      <c r="W41" s="16"/>
      <c r="X41" s="17"/>
    </row>
    <row r="42" spans="3:24" x14ac:dyDescent="0.25">
      <c r="C42" s="2"/>
      <c r="D42" s="44"/>
      <c r="E42" s="45">
        <v>9000000</v>
      </c>
      <c r="F42" s="44">
        <f t="shared" si="4"/>
        <v>8.1111111111111106E-2</v>
      </c>
      <c r="G42" s="45">
        <v>9000000</v>
      </c>
      <c r="H42" s="44">
        <f t="shared" si="5"/>
        <v>7.1111111111111111E-2</v>
      </c>
      <c r="I42" s="45">
        <v>9000000</v>
      </c>
      <c r="J42" s="44">
        <f t="shared" si="6"/>
        <v>5.1666666666666666E-2</v>
      </c>
      <c r="U42" s="16"/>
      <c r="V42" s="16"/>
      <c r="W42" s="16"/>
      <c r="X42" s="17"/>
    </row>
    <row r="43" spans="3:24" ht="15" customHeight="1" x14ac:dyDescent="0.25">
      <c r="C43" s="2"/>
      <c r="D43" s="44"/>
      <c r="E43" s="45">
        <v>10000000</v>
      </c>
      <c r="F43" s="44">
        <f t="shared" si="4"/>
        <v>7.9999999999999988E-2</v>
      </c>
      <c r="G43" s="45">
        <v>10000000</v>
      </c>
      <c r="H43" s="44">
        <f t="shared" si="5"/>
        <v>7.0000000000000007E-2</v>
      </c>
      <c r="I43" s="45">
        <v>10000000</v>
      </c>
      <c r="J43" s="44">
        <f t="shared" si="6"/>
        <v>0.05</v>
      </c>
      <c r="U43" s="16"/>
      <c r="V43" s="16"/>
      <c r="W43" s="16"/>
      <c r="X43" s="17"/>
    </row>
    <row r="44" spans="3:24" ht="15" customHeight="1" x14ac:dyDescent="0.25">
      <c r="C44" s="2"/>
      <c r="D44" s="44"/>
      <c r="E44" s="45">
        <v>20000000</v>
      </c>
      <c r="F44" s="44">
        <f>$G$18*E44+$H$18</f>
        <v>7.8888888888888883E-2</v>
      </c>
      <c r="G44" s="45">
        <v>20000000</v>
      </c>
      <c r="H44" s="44">
        <f>$G$19*G44+$H$19</f>
        <v>6.8888888888888902E-2</v>
      </c>
      <c r="I44" s="45"/>
      <c r="U44" s="16"/>
      <c r="V44" s="16"/>
      <c r="W44" s="16"/>
      <c r="X44" s="17"/>
    </row>
    <row r="45" spans="3:24" x14ac:dyDescent="0.25">
      <c r="C45" s="2"/>
      <c r="D45" s="44"/>
      <c r="E45" s="45">
        <v>30000000</v>
      </c>
      <c r="F45" s="44">
        <f t="shared" ref="F45:F52" si="7">$G$18*E45+$H$18</f>
        <v>7.7777777777777779E-2</v>
      </c>
      <c r="G45" s="45">
        <v>30000000</v>
      </c>
      <c r="H45" s="44">
        <f t="shared" ref="H45:H52" si="8">$G$19*G45+$H$19</f>
        <v>6.7777777777777784E-2</v>
      </c>
      <c r="I45" s="45"/>
      <c r="U45" s="16"/>
      <c r="V45" s="16"/>
      <c r="W45" s="16"/>
      <c r="X45" s="17"/>
    </row>
    <row r="46" spans="3:24" ht="15" customHeight="1" x14ac:dyDescent="0.25">
      <c r="C46" s="2"/>
      <c r="D46" s="44"/>
      <c r="E46" s="45">
        <v>40000000</v>
      </c>
      <c r="F46" s="44">
        <f t="shared" si="7"/>
        <v>7.6666666666666661E-2</v>
      </c>
      <c r="G46" s="45">
        <v>40000000</v>
      </c>
      <c r="H46" s="44">
        <f t="shared" si="8"/>
        <v>6.666666666666668E-2</v>
      </c>
      <c r="I46" s="45"/>
      <c r="U46" s="16"/>
      <c r="V46" s="16"/>
      <c r="W46" s="16"/>
      <c r="X46" s="17"/>
    </row>
    <row r="47" spans="3:24" ht="15.75" customHeight="1" x14ac:dyDescent="0.25">
      <c r="C47" s="2"/>
      <c r="D47" s="44"/>
      <c r="E47" s="45">
        <v>50000000</v>
      </c>
      <c r="F47" s="44">
        <f t="shared" si="7"/>
        <v>7.5555555555555556E-2</v>
      </c>
      <c r="G47" s="45">
        <v>50000000</v>
      </c>
      <c r="H47" s="44">
        <f t="shared" si="8"/>
        <v>6.5555555555555561E-2</v>
      </c>
      <c r="I47" s="45"/>
    </row>
    <row r="48" spans="3:24" x14ac:dyDescent="0.25">
      <c r="C48" s="2"/>
      <c r="D48" s="44"/>
      <c r="E48" s="45">
        <v>60000000</v>
      </c>
      <c r="F48" s="44">
        <f t="shared" si="7"/>
        <v>7.4444444444444438E-2</v>
      </c>
      <c r="G48" s="45">
        <v>60000000</v>
      </c>
      <c r="H48" s="44">
        <f t="shared" si="8"/>
        <v>6.4444444444444457E-2</v>
      </c>
      <c r="I48" s="45"/>
    </row>
    <row r="49" spans="2:17" x14ac:dyDescent="0.25">
      <c r="C49" s="2"/>
      <c r="D49" s="44"/>
      <c r="E49" s="45">
        <v>70000000</v>
      </c>
      <c r="F49" s="44">
        <f t="shared" si="7"/>
        <v>7.3333333333333334E-2</v>
      </c>
      <c r="G49" s="45">
        <v>70000000</v>
      </c>
      <c r="H49" s="44">
        <f t="shared" si="8"/>
        <v>6.3333333333333339E-2</v>
      </c>
      <c r="I49" s="45"/>
    </row>
    <row r="50" spans="2:17" x14ac:dyDescent="0.25">
      <c r="C50" s="2"/>
      <c r="D50" s="44"/>
      <c r="E50" s="45">
        <v>80000000</v>
      </c>
      <c r="F50" s="44">
        <f t="shared" si="7"/>
        <v>7.2222222222222215E-2</v>
      </c>
      <c r="G50" s="45">
        <v>80000000</v>
      </c>
      <c r="H50" s="44">
        <f t="shared" si="8"/>
        <v>6.2222222222222227E-2</v>
      </c>
      <c r="I50" s="45"/>
    </row>
    <row r="51" spans="2:17" x14ac:dyDescent="0.25">
      <c r="C51" s="2"/>
      <c r="D51" s="44"/>
      <c r="E51" s="45">
        <v>90000000</v>
      </c>
      <c r="F51" s="44">
        <f t="shared" si="7"/>
        <v>7.1111111111111111E-2</v>
      </c>
      <c r="G51" s="45">
        <v>90000000</v>
      </c>
      <c r="H51" s="44">
        <f t="shared" si="8"/>
        <v>6.1111111111111116E-2</v>
      </c>
      <c r="I51" s="45"/>
    </row>
    <row r="52" spans="2:17" x14ac:dyDescent="0.25">
      <c r="C52" s="2"/>
      <c r="D52" s="44"/>
      <c r="E52" s="45">
        <v>100000000</v>
      </c>
      <c r="F52" s="44">
        <f t="shared" si="7"/>
        <v>7.0000000000000007E-2</v>
      </c>
      <c r="G52" s="45">
        <v>100000000</v>
      </c>
      <c r="H52" s="44">
        <f t="shared" si="8"/>
        <v>6.0000000000000005E-2</v>
      </c>
      <c r="I52" s="45"/>
    </row>
    <row r="56" spans="2:17" x14ac:dyDescent="0.25">
      <c r="B56" s="28"/>
      <c r="C56" s="28"/>
      <c r="H56" s="2"/>
      <c r="L56" s="2"/>
      <c r="P56" s="2"/>
    </row>
    <row r="57" spans="2:17" x14ac:dyDescent="0.25">
      <c r="B57" s="28"/>
      <c r="C57" s="28"/>
      <c r="H57" s="2"/>
      <c r="L57" s="2"/>
      <c r="P57" s="2"/>
    </row>
    <row r="58" spans="2:17" ht="15.75" thickBot="1" x14ac:dyDescent="0.3">
      <c r="B58" s="28"/>
      <c r="C58" s="28"/>
      <c r="H58" s="2"/>
      <c r="L58" s="2"/>
      <c r="P58" s="2"/>
    </row>
    <row r="59" spans="2:17" x14ac:dyDescent="0.25">
      <c r="E59" s="116" t="s">
        <v>22</v>
      </c>
      <c r="F59" s="117"/>
      <c r="G59" s="118"/>
      <c r="H59" s="118"/>
      <c r="I59" s="119"/>
      <c r="J59" s="103" t="s">
        <v>25</v>
      </c>
      <c r="K59" s="104"/>
      <c r="L59" s="104"/>
      <c r="M59" s="105"/>
      <c r="N59" s="106" t="s">
        <v>26</v>
      </c>
      <c r="O59" s="107"/>
      <c r="P59" s="107"/>
      <c r="Q59" s="108"/>
    </row>
    <row r="60" spans="2:17" x14ac:dyDescent="0.25">
      <c r="E60" s="109" t="s">
        <v>20</v>
      </c>
      <c r="F60" s="120"/>
      <c r="G60" s="110"/>
      <c r="H60" s="101" t="s">
        <v>21</v>
      </c>
      <c r="I60" s="102"/>
      <c r="J60" s="109" t="s">
        <v>20</v>
      </c>
      <c r="K60" s="110"/>
      <c r="L60" s="101" t="s">
        <v>21</v>
      </c>
      <c r="M60" s="102"/>
      <c r="N60" s="109" t="s">
        <v>20</v>
      </c>
      <c r="O60" s="110"/>
      <c r="P60" s="101" t="s">
        <v>21</v>
      </c>
      <c r="Q60" s="102"/>
    </row>
    <row r="61" spans="2:17" ht="15.75" thickBot="1" x14ac:dyDescent="0.3">
      <c r="E61" s="50" t="s">
        <v>23</v>
      </c>
      <c r="F61" s="51"/>
      <c r="G61" s="52" t="s">
        <v>24</v>
      </c>
      <c r="H61" s="53" t="s">
        <v>23</v>
      </c>
      <c r="I61" s="54" t="s">
        <v>24</v>
      </c>
      <c r="J61" s="50" t="s">
        <v>23</v>
      </c>
      <c r="K61" s="52" t="s">
        <v>24</v>
      </c>
      <c r="L61" s="53" t="s">
        <v>23</v>
      </c>
      <c r="M61" s="54" t="s">
        <v>24</v>
      </c>
      <c r="N61" s="50" t="s">
        <v>23</v>
      </c>
      <c r="O61" s="52" t="s">
        <v>24</v>
      </c>
      <c r="P61" s="53" t="s">
        <v>23</v>
      </c>
      <c r="Q61" s="54" t="s">
        <v>24</v>
      </c>
    </row>
    <row r="62" spans="2:17" x14ac:dyDescent="0.25">
      <c r="B62" s="94" t="s">
        <v>17</v>
      </c>
      <c r="C62" s="95"/>
      <c r="D62" s="96"/>
      <c r="E62" s="55">
        <v>100000</v>
      </c>
      <c r="F62" s="56"/>
      <c r="G62" s="57">
        <v>0.11</v>
      </c>
      <c r="H62" s="58">
        <v>1000000</v>
      </c>
      <c r="I62" s="59">
        <f>K62</f>
        <v>0.09</v>
      </c>
      <c r="J62" s="55">
        <v>1000000</v>
      </c>
      <c r="K62" s="57">
        <v>0.09</v>
      </c>
      <c r="L62" s="58">
        <v>10000000</v>
      </c>
      <c r="M62" s="59">
        <f>O62</f>
        <v>0.08</v>
      </c>
      <c r="N62" s="55">
        <v>10000000</v>
      </c>
      <c r="O62" s="57">
        <v>0.08</v>
      </c>
      <c r="P62" s="58">
        <v>100000000</v>
      </c>
      <c r="Q62" s="60">
        <v>7.0000000000000007E-2</v>
      </c>
    </row>
    <row r="63" spans="2:17" x14ac:dyDescent="0.25">
      <c r="B63" s="97" t="s">
        <v>16</v>
      </c>
      <c r="C63" s="98"/>
      <c r="D63" s="99"/>
      <c r="E63" s="61">
        <v>100000</v>
      </c>
      <c r="F63" s="62"/>
      <c r="G63" s="63">
        <v>0.1</v>
      </c>
      <c r="H63" s="64">
        <v>1000000</v>
      </c>
      <c r="I63" s="65">
        <v>8.2500000000000004E-2</v>
      </c>
      <c r="J63" s="61">
        <v>1000000</v>
      </c>
      <c r="K63" s="63">
        <v>8.2500000000000004E-2</v>
      </c>
      <c r="L63" s="64">
        <v>10000000</v>
      </c>
      <c r="M63" s="65">
        <v>6.7500000000000004E-2</v>
      </c>
      <c r="N63" s="61">
        <v>10000000</v>
      </c>
      <c r="O63" s="63">
        <v>6.7500000000000004E-2</v>
      </c>
      <c r="P63" s="64">
        <v>100000000</v>
      </c>
      <c r="Q63" s="65">
        <v>5.8749999999999997E-2</v>
      </c>
    </row>
    <row r="64" spans="2:17" x14ac:dyDescent="0.25">
      <c r="B64" s="66"/>
      <c r="C64" s="67"/>
      <c r="D64" s="68"/>
      <c r="E64" s="69"/>
      <c r="F64" s="70"/>
      <c r="G64" s="71"/>
      <c r="H64" s="72"/>
      <c r="I64" s="73"/>
      <c r="J64" s="74"/>
      <c r="K64" s="71"/>
      <c r="L64" s="72"/>
      <c r="M64" s="73"/>
      <c r="N64" s="69"/>
      <c r="O64" s="71"/>
      <c r="P64" s="72"/>
      <c r="Q64" s="73"/>
    </row>
    <row r="65" spans="2:17" x14ac:dyDescent="0.25">
      <c r="B65" s="97" t="s">
        <v>18</v>
      </c>
      <c r="C65" s="98"/>
      <c r="D65" s="99"/>
      <c r="E65" s="61">
        <v>100000</v>
      </c>
      <c r="F65" s="62"/>
      <c r="G65" s="75">
        <v>0.1</v>
      </c>
      <c r="H65" s="64">
        <v>1000000</v>
      </c>
      <c r="I65" s="65">
        <f>K65</f>
        <v>0.08</v>
      </c>
      <c r="J65" s="61">
        <v>1000000</v>
      </c>
      <c r="K65" s="75">
        <v>0.08</v>
      </c>
      <c r="L65" s="64">
        <v>10000000</v>
      </c>
      <c r="M65" s="65">
        <f>O65</f>
        <v>7.0000000000000007E-2</v>
      </c>
      <c r="N65" s="61">
        <v>10000000</v>
      </c>
      <c r="O65" s="75">
        <v>7.0000000000000007E-2</v>
      </c>
      <c r="P65" s="64">
        <v>100000000</v>
      </c>
      <c r="Q65" s="76">
        <v>0.06</v>
      </c>
    </row>
    <row r="66" spans="2:17" x14ac:dyDescent="0.25">
      <c r="B66" s="97" t="s">
        <v>15</v>
      </c>
      <c r="C66" s="98"/>
      <c r="D66" s="99"/>
      <c r="E66" s="61">
        <v>100000</v>
      </c>
      <c r="F66" s="62"/>
      <c r="G66" s="63">
        <v>0.09</v>
      </c>
      <c r="H66" s="64">
        <v>1000000</v>
      </c>
      <c r="I66" s="65">
        <v>7.2499999999999995E-2</v>
      </c>
      <c r="J66" s="61">
        <v>1000000</v>
      </c>
      <c r="K66" s="63">
        <v>7.2499999999999995E-2</v>
      </c>
      <c r="L66" s="64">
        <v>10000000</v>
      </c>
      <c r="M66" s="65">
        <v>0.06</v>
      </c>
      <c r="N66" s="61">
        <v>10000000</v>
      </c>
      <c r="O66" s="63">
        <v>0.06</v>
      </c>
      <c r="P66" s="64">
        <v>100000000</v>
      </c>
      <c r="Q66" s="65">
        <v>5.5E-2</v>
      </c>
    </row>
    <row r="67" spans="2:17" x14ac:dyDescent="0.25">
      <c r="B67" s="66"/>
      <c r="C67" s="67"/>
      <c r="D67" s="77"/>
      <c r="E67" s="69"/>
      <c r="F67" s="70"/>
      <c r="G67" s="71"/>
      <c r="H67" s="72"/>
      <c r="I67" s="73"/>
      <c r="J67" s="74"/>
      <c r="K67" s="71"/>
      <c r="L67" s="72"/>
      <c r="M67" s="73"/>
      <c r="N67" s="69"/>
      <c r="O67" s="70"/>
      <c r="P67" s="72"/>
      <c r="Q67" s="78"/>
    </row>
    <row r="68" spans="2:17" x14ac:dyDescent="0.25">
      <c r="B68" s="97" t="s">
        <v>19</v>
      </c>
      <c r="C68" s="98"/>
      <c r="D68" s="99"/>
      <c r="E68" s="61">
        <v>100000</v>
      </c>
      <c r="F68" s="62"/>
      <c r="G68" s="75">
        <v>0.09</v>
      </c>
      <c r="H68" s="64">
        <v>1000000</v>
      </c>
      <c r="I68" s="65">
        <f>K68</f>
        <v>6.5000000000000002E-2</v>
      </c>
      <c r="J68" s="61">
        <v>1000000</v>
      </c>
      <c r="K68" s="75">
        <v>6.5000000000000002E-2</v>
      </c>
      <c r="L68" s="64">
        <v>10000000</v>
      </c>
      <c r="M68" s="76">
        <v>0.05</v>
      </c>
      <c r="N68" s="79"/>
      <c r="O68" s="67"/>
      <c r="P68" s="80"/>
      <c r="Q68" s="68"/>
    </row>
    <row r="69" spans="2:17" ht="15.75" thickBot="1" x14ac:dyDescent="0.3">
      <c r="B69" s="111" t="s">
        <v>14</v>
      </c>
      <c r="C69" s="112"/>
      <c r="D69" s="113"/>
      <c r="E69" s="81">
        <v>100000</v>
      </c>
      <c r="F69" s="82"/>
      <c r="G69" s="83">
        <v>0.08</v>
      </c>
      <c r="H69" s="84">
        <v>1000000</v>
      </c>
      <c r="I69" s="85">
        <v>5.2499999999999998E-2</v>
      </c>
      <c r="J69" s="81">
        <v>1000000</v>
      </c>
      <c r="K69" s="83">
        <v>5.2499999999999998E-2</v>
      </c>
      <c r="L69" s="84">
        <v>10000000</v>
      </c>
      <c r="M69" s="85">
        <v>0.04</v>
      </c>
      <c r="N69" s="86"/>
      <c r="O69" s="87"/>
      <c r="P69" s="88"/>
      <c r="Q69" s="89"/>
    </row>
    <row r="70" spans="2:17" x14ac:dyDescent="0.25">
      <c r="H70" s="2"/>
      <c r="L70" s="2"/>
      <c r="P70" s="2"/>
    </row>
    <row r="71" spans="2:17" x14ac:dyDescent="0.25">
      <c r="H71" s="2"/>
      <c r="L71" s="2"/>
      <c r="P71" s="2"/>
    </row>
    <row r="72" spans="2:17" x14ac:dyDescent="0.25">
      <c r="D72" s="1" t="s">
        <v>27</v>
      </c>
      <c r="G72" s="1" t="s">
        <v>29</v>
      </c>
      <c r="H72" s="2"/>
      <c r="L72" s="2"/>
      <c r="P72" s="2"/>
    </row>
    <row r="73" spans="2:17" x14ac:dyDescent="0.25">
      <c r="D73" s="1" t="s">
        <v>30</v>
      </c>
      <c r="G73" s="1" t="s">
        <v>28</v>
      </c>
      <c r="H73" s="2"/>
      <c r="L73" s="2"/>
      <c r="P73" s="2"/>
    </row>
    <row r="74" spans="2:17" x14ac:dyDescent="0.25">
      <c r="D74" s="1" t="s">
        <v>31</v>
      </c>
      <c r="H74" s="2"/>
      <c r="L74" s="2"/>
      <c r="P74" s="2"/>
    </row>
    <row r="75" spans="2:17" x14ac:dyDescent="0.25">
      <c r="H75" s="2"/>
      <c r="L75" s="2"/>
      <c r="P75" s="2"/>
    </row>
    <row r="76" spans="2:17" x14ac:dyDescent="0.25">
      <c r="H76" s="2"/>
      <c r="L76" s="2"/>
      <c r="P76" s="2"/>
    </row>
    <row r="99" spans="21:35" x14ac:dyDescent="0.25">
      <c r="U99" s="28"/>
      <c r="V99" s="28"/>
      <c r="AA99" s="2"/>
      <c r="AC99" s="1"/>
      <c r="AE99" s="2"/>
      <c r="AG99" s="1"/>
      <c r="AI99" s="2"/>
    </row>
    <row r="100" spans="21:35" x14ac:dyDescent="0.25">
      <c r="U100" s="28"/>
      <c r="V100" s="28"/>
      <c r="AA100" s="2"/>
      <c r="AC100" s="1"/>
      <c r="AE100" s="2"/>
      <c r="AG100" s="1"/>
      <c r="AI100" s="2"/>
    </row>
    <row r="101" spans="21:35" x14ac:dyDescent="0.25">
      <c r="U101" s="28"/>
      <c r="V101" s="28"/>
      <c r="AA101" s="2"/>
      <c r="AC101" s="1"/>
      <c r="AE101" s="2"/>
      <c r="AG101" s="1"/>
      <c r="AI101" s="2"/>
    </row>
    <row r="123" spans="27:35" x14ac:dyDescent="0.25">
      <c r="AA123" s="2"/>
      <c r="AC123" s="1"/>
      <c r="AE123" s="2"/>
      <c r="AG123" s="1"/>
      <c r="AI123" s="2"/>
    </row>
    <row r="124" spans="27:35" x14ac:dyDescent="0.25">
      <c r="AA124" s="2"/>
      <c r="AC124" s="1"/>
      <c r="AE124" s="2"/>
      <c r="AG124" s="1"/>
      <c r="AI124" s="2"/>
    </row>
    <row r="125" spans="27:35" x14ac:dyDescent="0.25">
      <c r="AA125" s="2"/>
      <c r="AC125" s="1"/>
      <c r="AE125" s="2"/>
      <c r="AG125" s="1"/>
      <c r="AI125" s="2"/>
    </row>
    <row r="126" spans="27:35" x14ac:dyDescent="0.25">
      <c r="AA126" s="2"/>
      <c r="AC126" s="1"/>
      <c r="AE126" s="2"/>
      <c r="AG126" s="1"/>
      <c r="AI126" s="2"/>
    </row>
  </sheetData>
  <sheetProtection algorithmName="SHA-512" hashValue="yYrsG89n28U0M0eEDpgaNh+UWTWKlJBUXe5R+f+cWcOA6IftJpP+wxju29dt7Yns4MY7NbcGObOalEPAyunNjQ==" saltValue="EwnRFXva+L7k1cyG8FPuMw==" spinCount="100000" sheet="1" objects="1" scenarios="1"/>
  <mergeCells count="43">
    <mergeCell ref="U1:V1"/>
    <mergeCell ref="W1:X1"/>
    <mergeCell ref="U2:V2"/>
    <mergeCell ref="W2:X2"/>
    <mergeCell ref="U3:X3"/>
    <mergeCell ref="U6:U7"/>
    <mergeCell ref="V6:V7"/>
    <mergeCell ref="W6:W7"/>
    <mergeCell ref="X6:X7"/>
    <mergeCell ref="U4:X4"/>
    <mergeCell ref="K9:N9"/>
    <mergeCell ref="C10:D10"/>
    <mergeCell ref="E10:F10"/>
    <mergeCell ref="G10:H10"/>
    <mergeCell ref="I10:J10"/>
    <mergeCell ref="K10:L10"/>
    <mergeCell ref="M10:N10"/>
    <mergeCell ref="B65:D65"/>
    <mergeCell ref="B69:D69"/>
    <mergeCell ref="B66:D66"/>
    <mergeCell ref="B68:D68"/>
    <mergeCell ref="C9:F9"/>
    <mergeCell ref="C16:D16"/>
    <mergeCell ref="E16:F16"/>
    <mergeCell ref="C23:D23"/>
    <mergeCell ref="E23:F23"/>
    <mergeCell ref="E59:I59"/>
    <mergeCell ref="E60:G60"/>
    <mergeCell ref="H60:I60"/>
    <mergeCell ref="G9:J9"/>
    <mergeCell ref="U12:X20"/>
    <mergeCell ref="I23:J23"/>
    <mergeCell ref="K25:L25"/>
    <mergeCell ref="B62:D62"/>
    <mergeCell ref="B63:D63"/>
    <mergeCell ref="G16:H16"/>
    <mergeCell ref="G23:H23"/>
    <mergeCell ref="P60:Q60"/>
    <mergeCell ref="J59:M59"/>
    <mergeCell ref="N59:Q59"/>
    <mergeCell ref="J60:K60"/>
    <mergeCell ref="L60:M60"/>
    <mergeCell ref="N60:O60"/>
  </mergeCells>
  <conditionalFormatting sqref="W8:X10">
    <cfRule type="containsText" dxfId="1" priority="2" operator="containsText" text="N/A">
      <formula>NOT(ISERROR(SEARCH("N/A",W8)))</formula>
    </cfRule>
  </conditionalFormatting>
  <conditionalFormatting sqref="X8:X10">
    <cfRule type="containsErrors" dxfId="0" priority="1">
      <formula>ISERROR(X8)</formula>
    </cfRule>
  </conditionalFormatting>
  <pageMargins left="0.7" right="0.7" top="0.75" bottom="0.75" header="0.3" footer="0.3"/>
  <pageSetup scale="99" fitToHeight="0" orientation="portrait" verticalDpi="1200" r:id="rId1"/>
  <headerFooter>
    <oddFooter>&amp;R&amp;"Times New Roman,Regular"Version 4.0
September 2023</oddFooter>
  </headerFooter>
  <ignoredErrors>
    <ignoredError sqref="X8:X10" evalError="1"/>
  </ignoredErrors>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DP Fee</vt:lpstr>
      <vt:lpstr>'DP Fee'!Print_Area</vt:lpstr>
    </vt:vector>
  </TitlesOfParts>
  <Company>NMPSFA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PSFAadmin</dc:creator>
  <cp:lastModifiedBy>Daniel Dominguez</cp:lastModifiedBy>
  <cp:lastPrinted>2023-09-29T16:30:00Z</cp:lastPrinted>
  <dcterms:created xsi:type="dcterms:W3CDTF">2022-11-21T19:49:13Z</dcterms:created>
  <dcterms:modified xsi:type="dcterms:W3CDTF">2025-11-17T21:13:22Z</dcterms:modified>
</cp:coreProperties>
</file>